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felipe.bergamaschi\Desktop\PREFEITURA\CALÇAMENTO 2022 e 2023\SANTA RITA\"/>
    </mc:Choice>
  </mc:AlternateContent>
  <xr:revisionPtr revIDLastSave="0" documentId="13_ncr:1_{474A2C67-7685-4355-A554-6A9F20D7DE3E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Planilha Orçamento" sheetId="2" r:id="rId1"/>
    <sheet name="MEMÓRIA DE CALC." sheetId="128" r:id="rId2"/>
    <sheet name="Cronograma F-F" sheetId="122" r:id="rId3"/>
    <sheet name="INCC" sheetId="125" r:id="rId4"/>
    <sheet name="COMP. 01" sheetId="124" r:id="rId5"/>
    <sheet name="COMP. 02" sheetId="129" r:id="rId6"/>
    <sheet name="COMP. 03 " sheetId="123" r:id="rId7"/>
    <sheet name="COMP. 04" sheetId="13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I" localSheetId="6">#REF!</definedName>
    <definedName name="\I">#REF!</definedName>
    <definedName name="\S" localSheetId="6">[1]COMPOS1!#REF!</definedName>
    <definedName name="\S">[1]COMPOS1!#REF!</definedName>
    <definedName name="\w" localSheetId="6">'[2]HISTOGRAMA-M.O'!#REF!</definedName>
    <definedName name="\w">'[2]HISTOGRAMA-M.O'!#REF!</definedName>
    <definedName name="__________________OUT98" localSheetId="6" hidden="1">{#N/A,#N/A,TRUE,"Serviços"}</definedName>
    <definedName name="__________________OUT98" localSheetId="0" hidden="1">{#N/A,#N/A,TRUE,"Serviços"}</definedName>
    <definedName name="__________________OUT98" hidden="1">{#N/A,#N/A,TRUE,"Serviços"}</definedName>
    <definedName name="________________OUT98" localSheetId="6" hidden="1">{#N/A,#N/A,TRUE,"Serviços"}</definedName>
    <definedName name="________________OUT98" hidden="1">{#N/A,#N/A,TRUE,"Serviços"}</definedName>
    <definedName name="_______________Ext2">'[3]P A T O 99 B'!#REF!</definedName>
    <definedName name="_______________OUT98" localSheetId="6" hidden="1">{#N/A,#N/A,TRUE,"Serviços"}</definedName>
    <definedName name="_______________OUT98" hidden="1">{#N/A,#N/A,TRUE,"Serviços"}</definedName>
    <definedName name="_______________PL1">#REF!</definedName>
    <definedName name="______________Ext2">'[3]P A T O 99 B'!#REF!</definedName>
    <definedName name="______________PL1">#REF!</definedName>
    <definedName name="______________r">#REF!</definedName>
    <definedName name="_____________Ext2">'[3]P A T O 99 B'!#REF!</definedName>
    <definedName name="_____________OUT98" localSheetId="6" hidden="1">{#N/A,#N/A,TRUE,"Serviços"}</definedName>
    <definedName name="_____________OUT98" hidden="1">{#N/A,#N/A,TRUE,"Serviços"}</definedName>
    <definedName name="_____________PL1">#REF!</definedName>
    <definedName name="_____________r">#REF!</definedName>
    <definedName name="_____________Rbv1">'[4]Página 16'!$C$3:$C$7</definedName>
    <definedName name="____________Ext2">'[3]P A T O 99 B'!#REF!</definedName>
    <definedName name="____________OUT98" localSheetId="6" hidden="1">{#N/A,#N/A,TRUE,"Serviços"}</definedName>
    <definedName name="____________OUT98" localSheetId="0" hidden="1">{#N/A,#N/A,TRUE,"Serviços"}</definedName>
    <definedName name="____________OUT98" hidden="1">{#N/A,#N/A,TRUE,"Serviços"}</definedName>
    <definedName name="____________PL1">#REF!</definedName>
    <definedName name="____________r">#REF!</definedName>
    <definedName name="____________Rbv1">'[4]Página 16'!$C$3:$C$7</definedName>
    <definedName name="___________Ext2">'[3]P A T O 99 B'!#REF!</definedName>
    <definedName name="___________PL1">#REF!</definedName>
    <definedName name="___________r">#REF!</definedName>
    <definedName name="___________Rbv1">'[4]Página 16'!$C$3:$C$7</definedName>
    <definedName name="__________Ext2">'[3]P A T O 99 B'!#REF!</definedName>
    <definedName name="__________OUT98" localSheetId="6" hidden="1">{#N/A,#N/A,TRUE,"Serviços"}</definedName>
    <definedName name="__________OUT98" localSheetId="0" hidden="1">{#N/A,#N/A,TRUE,"Serviços"}</definedName>
    <definedName name="__________OUT98" hidden="1">{#N/A,#N/A,TRUE,"Serviços"}</definedName>
    <definedName name="__________PL1">#REF!</definedName>
    <definedName name="__________r">#REF!</definedName>
    <definedName name="__________Rbv1">'[4]Página 16'!$C$3:$C$7</definedName>
    <definedName name="_________Ext2">'[3]P A T O 99 B'!#REF!</definedName>
    <definedName name="_________OUT98" localSheetId="6" hidden="1">{#N/A,#N/A,TRUE,"Serviços"}</definedName>
    <definedName name="_________OUT98" localSheetId="0" hidden="1">{#N/A,#N/A,TRUE,"Serviços"}</definedName>
    <definedName name="_________OUT98" hidden="1">{#N/A,#N/A,TRUE,"Serviços"}</definedName>
    <definedName name="_________PL1">#REF!</definedName>
    <definedName name="_________r">#REF!</definedName>
    <definedName name="_________Rbv1">'[4]Página 16'!$C$3:$C$7</definedName>
    <definedName name="________Ext2">'[3]P A T O 99 B'!#REF!</definedName>
    <definedName name="________OUT98" localSheetId="6" hidden="1">{#N/A,#N/A,TRUE,"Serviços"}</definedName>
    <definedName name="________OUT98" localSheetId="0" hidden="1">{#N/A,#N/A,TRUE,"Serviços"}</definedName>
    <definedName name="________OUT98" hidden="1">{#N/A,#N/A,TRUE,"Serviços"}</definedName>
    <definedName name="________PL1">#REF!</definedName>
    <definedName name="________r">#REF!</definedName>
    <definedName name="________Rbv1">'[4]Página 16'!$C$3:$C$7</definedName>
    <definedName name="_______Ext2">'[3]P A T O 99 B'!#REF!</definedName>
    <definedName name="_______OUT98" localSheetId="6" hidden="1">{#N/A,#N/A,TRUE,"Serviços"}</definedName>
    <definedName name="_______OUT98" localSheetId="0" hidden="1">{#N/A,#N/A,TRUE,"Serviços"}</definedName>
    <definedName name="_______OUT98" hidden="1">{#N/A,#N/A,TRUE,"Serviços"}</definedName>
    <definedName name="_______PL1">#REF!</definedName>
    <definedName name="_______r">#REF!</definedName>
    <definedName name="_______Rbv1">'[4]Página 16'!$C$3:$C$7</definedName>
    <definedName name="______Ext2">'[3]P A T O 99 B'!#REF!</definedName>
    <definedName name="______OUT98" localSheetId="6" hidden="1">{#N/A,#N/A,TRUE,"Serviços"}</definedName>
    <definedName name="______OUT98" localSheetId="0" hidden="1">{#N/A,#N/A,TRUE,"Serviços"}</definedName>
    <definedName name="______OUT98" hidden="1">{#N/A,#N/A,TRUE,"Serviços"}</definedName>
    <definedName name="______PL1">#REF!</definedName>
    <definedName name="______r">#REF!</definedName>
    <definedName name="______Rbv1">'[4]Página 16'!$C$3:$C$7</definedName>
    <definedName name="_____ACV1" localSheetId="6">'COMP. 03 '!_____ACV1</definedName>
    <definedName name="_____ACV1">[0]!_____ACV1</definedName>
    <definedName name="_____Ext2" localSheetId="6">'[3]P A T O 99 B'!#REF!</definedName>
    <definedName name="_____Ext2">'[3]P A T O 99 B'!#REF!</definedName>
    <definedName name="_____OUT98" localSheetId="6" hidden="1">{#N/A,#N/A,TRUE,"Serviços"}</definedName>
    <definedName name="_____OUT98" localSheetId="0" hidden="1">{#N/A,#N/A,TRUE,"Serviços"}</definedName>
    <definedName name="_____OUT98" hidden="1">{#N/A,#N/A,TRUE,"Serviços"}</definedName>
    <definedName name="_____PL1">#REF!</definedName>
    <definedName name="_____r">#REF!</definedName>
    <definedName name="_____Rbv1">'[4]Página 16'!$C$3:$C$7</definedName>
    <definedName name="____ACV1" localSheetId="6">'COMP. 03 '!____ACV1</definedName>
    <definedName name="____ACV1">[0]!____ACV1</definedName>
    <definedName name="____Ext2" localSheetId="6">'[3]P A T O 99 B'!#REF!</definedName>
    <definedName name="____Ext2">'[3]P A T O 99 B'!#REF!</definedName>
    <definedName name="____OUT98" localSheetId="6" hidden="1">{#N/A,#N/A,TRUE,"Serviços"}</definedName>
    <definedName name="____OUT98" localSheetId="0" hidden="1">{#N/A,#N/A,TRUE,"Serviços"}</definedName>
    <definedName name="____OUT98" hidden="1">{#N/A,#N/A,TRUE,"Serviços"}</definedName>
    <definedName name="____PL1">#REF!</definedName>
    <definedName name="____r">#REF!</definedName>
    <definedName name="____Rbv1">'[4]Página 16'!$C$3:$C$7</definedName>
    <definedName name="___Ext2">'[3]P A T O 99 B'!#REF!</definedName>
    <definedName name="___OUT98" localSheetId="6" hidden="1">{#N/A,#N/A,TRUE,"Serviços"}</definedName>
    <definedName name="___OUT98" localSheetId="0" hidden="1">{#N/A,#N/A,TRUE,"Serviços"}</definedName>
    <definedName name="___OUT98" hidden="1">{#N/A,#N/A,TRUE,"Serviços"}</definedName>
    <definedName name="___PL1">#REF!</definedName>
    <definedName name="___r">#REF!</definedName>
    <definedName name="___Rbv1">'[4]Página 16'!$C$3:$C$7</definedName>
    <definedName name="__1__123Graph_ACHART_1" hidden="1">[5]A!$F$59:$AG$59</definedName>
    <definedName name="__123Graph_A" hidden="1">[5]A!$AF$59:$AF$65</definedName>
    <definedName name="__123Graph_B" hidden="1">[5]A!$AG$58:$AG$64</definedName>
    <definedName name="__123Graph_X" hidden="1">[5]A!$AE$59:$AE$65</definedName>
    <definedName name="__2__123Graph_BCHART_1" hidden="1">[5]A!$F$63:$AG$63</definedName>
    <definedName name="__3__123Graph_XCHART_1" hidden="1">[5]A!$F$11:$AG$11</definedName>
    <definedName name="__ACV1" localSheetId="6">'COMP. 03 '!__ACV1</definedName>
    <definedName name="__ACV1">[0]!__ACV1</definedName>
    <definedName name="__AUX2">[6]Macro1!$B$26</definedName>
    <definedName name="__cab2">#REF!</definedName>
    <definedName name="__cab3">[7]PFAB!$A$1:$IV$12</definedName>
    <definedName name="__cab4">[7]FERR!$A$1:$IV$12</definedName>
    <definedName name="__cab5">[7]ISOL!$A$1:$IV$12</definedName>
    <definedName name="__cab6">[7]ISOL!$A$1:$IV$12</definedName>
    <definedName name="__cab7">#REF!</definedName>
    <definedName name="__COL1">[6]Macro1!$B$28</definedName>
    <definedName name="__COL2">[6]Macro1!$B$9</definedName>
    <definedName name="__Ext2">'[3]P A T O 99 B'!#REF!</definedName>
    <definedName name="__LI1">[6]Macro1!$B$5</definedName>
    <definedName name="__LI2">[6]Macro1!$B$11</definedName>
    <definedName name="__OUT98" localSheetId="6" hidden="1">{#N/A,#N/A,TRUE,"Serviços"}</definedName>
    <definedName name="__OUT98" localSheetId="0" hidden="1">{#N/A,#N/A,TRUE,"Serviços"}</definedName>
    <definedName name="__OUT98" hidden="1">{#N/A,#N/A,TRUE,"Serviços"}</definedName>
    <definedName name="__PL1">#REF!</definedName>
    <definedName name="__r">#REF!</definedName>
    <definedName name="__Rbv1">'[4]Página 16'!$C$3:$C$7</definedName>
    <definedName name="_01">'[8]38'!$B$1</definedName>
    <definedName name="_01_09_96">#REF!</definedName>
    <definedName name="_02">'[8]38'!$B$2:$C$2</definedName>
    <definedName name="_03">'[8]38'!$B$3:$D$3</definedName>
    <definedName name="_04">'[8]38'!$B$4:$E$4</definedName>
    <definedName name="_05">'[8]38'!$B$5:$F$5</definedName>
    <definedName name="_06">'[8]38'!$B$6:$G$6</definedName>
    <definedName name="_07">'[8]38'!$B$7:$H$7</definedName>
    <definedName name="_08">'[8]38'!$B$8:$I$8</definedName>
    <definedName name="_09">'[8]38'!$B$9:$J$9</definedName>
    <definedName name="_1__123Graph_ACHART_1" hidden="1">[5]A!$F$59:$AG$59</definedName>
    <definedName name="_10">'[8]38'!$B$10:$K$10</definedName>
    <definedName name="_11">'[8]38'!$B$11:$L$11</definedName>
    <definedName name="_12">'[8]38'!$B$12:$M$12</definedName>
    <definedName name="_13">'[8]38'!$B$13:$N$13</definedName>
    <definedName name="_14">'[8]38'!$B$14:$O$14</definedName>
    <definedName name="_15">'[8]38'!$B$15:$P$15</definedName>
    <definedName name="_16">'[8]38'!$B$16:$Q$16</definedName>
    <definedName name="_17">'[8]38'!$B$17:$R$17</definedName>
    <definedName name="_18">'[8]38'!$B$18:$S$18</definedName>
    <definedName name="_19">'[8]38'!$B$19:$T$19</definedName>
    <definedName name="_2__123Graph_BCHART_1" hidden="1">[5]A!$F$63:$AG$63</definedName>
    <definedName name="_20">'[8]38'!$B$20:$U$20</definedName>
    <definedName name="_21">'[8]38'!$B$21:$V$21</definedName>
    <definedName name="_22">'[8]38'!$B$22:$W$22</definedName>
    <definedName name="_23">'[8]38'!$B$23:$X$23</definedName>
    <definedName name="_24">'[8]38'!$B$24:$Y$24</definedName>
    <definedName name="_25">'[8]38'!$B$25:$Z$25</definedName>
    <definedName name="_26">'[8]38'!$B$26:$AA$26</definedName>
    <definedName name="_27">'[8]38'!$B$27:$AB$27</definedName>
    <definedName name="_28">'[8]38'!$B$28:$AC$28</definedName>
    <definedName name="_29">'[8]38'!$B$29:$AD$29</definedName>
    <definedName name="_3__123Graph_XCHART_1" hidden="1">[5]A!$F$11:$AG$11</definedName>
    <definedName name="_30">'[8]38'!$B$30:$AE$30</definedName>
    <definedName name="_31">'[8]38'!$B$31:$AF$31</definedName>
    <definedName name="_32">'[8]38'!$B$32:$AG$32</definedName>
    <definedName name="_33">'[8]38'!$B$33:$AH$33</definedName>
    <definedName name="_34">'[8]38'!$B$34:$AI$34</definedName>
    <definedName name="_35">'[8]38'!$B$35:$AJ$35</definedName>
    <definedName name="_36">'[8]38'!$B$36:$AK$36</definedName>
    <definedName name="_37">'[8]38'!$B$37:$AL$37</definedName>
    <definedName name="_38">'[8]38'!$B$38:$AM$38</definedName>
    <definedName name="_39">'[8]38'!$B$39:$AN$39</definedName>
    <definedName name="_40">'[8]38'!$B$40:$AO$40</definedName>
    <definedName name="_41">'[8]38'!$B$41:$AP$41</definedName>
    <definedName name="_42">'[8]38'!$B$42:$AQ$42</definedName>
    <definedName name="_43">'[8]38'!$B$43:$AR$43</definedName>
    <definedName name="_44">'[8]38'!$B$44:$AS$44</definedName>
    <definedName name="_45">'[8]38'!$B$45:$AT$45</definedName>
    <definedName name="_46">'[8]38'!$B$46:$AU$46</definedName>
    <definedName name="_47">'[8]38'!$B$47:$AV$47</definedName>
    <definedName name="_48">'[8]38'!$B$48:$AW$48</definedName>
    <definedName name="_49">'[8]38'!$B$49:$AX$49</definedName>
    <definedName name="_50">'[8]38'!$B$50:$AY$50</definedName>
    <definedName name="_51">'[8]38'!$B$51:$AZ$51</definedName>
    <definedName name="_52">'[8]38'!$B$52:$BA$52</definedName>
    <definedName name="_53">'[8]38'!$B$53:$BB$53</definedName>
    <definedName name="_AUX2">[6]Macro1!$B$26</definedName>
    <definedName name="_cab1">#REF!</definedName>
    <definedName name="_cab2">#REF!</definedName>
    <definedName name="_cab3">[7]PFAB!$A$1:$IV$12</definedName>
    <definedName name="_cab4">[7]FERR!$A$1:$IV$12</definedName>
    <definedName name="_cab5">[7]ISOL!$A$1:$IV$12</definedName>
    <definedName name="_cab6">[7]ISOL!$A$1:$IV$12</definedName>
    <definedName name="_cab7">#REF!</definedName>
    <definedName name="_COL1">[6]Macro1!$B$28</definedName>
    <definedName name="_COL2">[6]Macro1!$B$9</definedName>
    <definedName name="_Ext2">'[3]P A T O 99 B'!#REF!</definedName>
    <definedName name="_xlnm._FilterDatabase" hidden="1">#REF!</definedName>
    <definedName name="_LI1">[6]Macro1!$B$5</definedName>
    <definedName name="_LI2">[6]Macro1!$B$11</definedName>
    <definedName name="_Order1" hidden="1">255</definedName>
    <definedName name="_OUT98" localSheetId="6" hidden="1">{#N/A,#N/A,TRUE,"Serviços"}</definedName>
    <definedName name="_OUT98" localSheetId="0" hidden="1">{#N/A,#N/A,TRUE,"Serviços"}</definedName>
    <definedName name="_OUT98" hidden="1">{#N/A,#N/A,TRUE,"Serviços"}</definedName>
    <definedName name="_PL1">#REF!</definedName>
    <definedName name="_qq3">#N/A</definedName>
    <definedName name="_r">#REF!</definedName>
    <definedName name="_Rbv1">'[4]Página 16'!$C$3:$C$7</definedName>
    <definedName name="a" localSheetId="0">#REF!</definedName>
    <definedName name="A">#REF!</definedName>
    <definedName name="AA" localSheetId="0">'Planilha Orçamento'!AA</definedName>
    <definedName name="AA">#N/A</definedName>
    <definedName name="AA_25">#N/A</definedName>
    <definedName name="AA_27">#N/A</definedName>
    <definedName name="AA_28">#N/A</definedName>
    <definedName name="AA_29">#N/A</definedName>
    <definedName name="AA_31">#N/A</definedName>
    <definedName name="AA_37">#N/A</definedName>
    <definedName name="AAA" localSheetId="6">#REF!</definedName>
    <definedName name="aaa" localSheetId="0">#N/A</definedName>
    <definedName name="AAA">#REF!</definedName>
    <definedName name="AAAA" localSheetId="6">#REF!</definedName>
    <definedName name="AAAA">#REF!</definedName>
    <definedName name="aaaaa" localSheetId="6">'[9]PLANILHA DE QUANT. E CUSTOS A'!#REF!</definedName>
    <definedName name="AAAAA" localSheetId="0">#N/A</definedName>
    <definedName name="aaaaa">'[9]PLANILHA DE QUANT. E CUSTOS A'!#REF!</definedName>
    <definedName name="AAAAA_25">#N/A</definedName>
    <definedName name="AAAAA_27">#N/A</definedName>
    <definedName name="AAAAA_28">#N/A</definedName>
    <definedName name="AAAAA_29">#N/A</definedName>
    <definedName name="AAAAA_31">#N/A</definedName>
    <definedName name="AAAAA_37">#N/A</definedName>
    <definedName name="AAAAAA">#N/A</definedName>
    <definedName name="AAAAAA_25">#N/A</definedName>
    <definedName name="AAAAAA_27">#N/A</definedName>
    <definedName name="AAAAAA_28">#N/A</definedName>
    <definedName name="AAAAAA_29">#N/A</definedName>
    <definedName name="AAAAAA_31">#N/A</definedName>
    <definedName name="AAAAAA_37">#N/A</definedName>
    <definedName name="aaaaaaaa">#N/A</definedName>
    <definedName name="aaaaaaaa_25">#N/A</definedName>
    <definedName name="aaaaaaaa_27">#N/A</definedName>
    <definedName name="aaaaaaaa_28">#N/A</definedName>
    <definedName name="aaaaaaaa_29">#N/A</definedName>
    <definedName name="aaaaaaaa_31">#N/A</definedName>
    <definedName name="aaaaaaaa_37">#N/A</definedName>
    <definedName name="AAAAABB" localSheetId="6">#REF!</definedName>
    <definedName name="AAAAABB">#REF!</definedName>
    <definedName name="AB" localSheetId="6">'[9]PLANILHA DE QUANT. E CUSTOS A'!#REF!</definedName>
    <definedName name="AB">'[9]PLANILHA DE QUANT. E CUSTOS A'!#REF!</definedName>
    <definedName name="ABC">#REF!</definedName>
    <definedName name="ac" localSheetId="0">'Planilha Orçamento'!ac</definedName>
    <definedName name="ac">#N/A</definedName>
    <definedName name="Acréscimo" localSheetId="6">#REF!</definedName>
    <definedName name="Acréscimo">#REF!</definedName>
    <definedName name="ALTA" localSheetId="6">'[10]PRO-08'!#REF!</definedName>
    <definedName name="ALTA">'[10]PRO-08'!#REF!</definedName>
    <definedName name="ALTAIR" localSheetId="6">#REF!</definedName>
    <definedName name="ALTAIR">#REF!</definedName>
    <definedName name="AMANHA" localSheetId="6">#REF!</definedName>
    <definedName name="AMANHA">#REF!</definedName>
    <definedName name="AMANHÃ">#REF!</definedName>
    <definedName name="amarela">#REF!</definedName>
    <definedName name="AnalisarAterro">[11]Aterros!#REF!</definedName>
    <definedName name="AnalisarCorte">[11]Cortes!#REF!</definedName>
    <definedName name="area">'[12]BAIXO GUANDU ITAIMBE'!#REF!</definedName>
    <definedName name="_xlnm.Print_Area" localSheetId="4">'COMP. 01'!$A$1:$K$51</definedName>
    <definedName name="_xlnm.Print_Area" localSheetId="5">'COMP. 02'!$A$1:$K$51</definedName>
    <definedName name="_xlnm.Print_Area" localSheetId="6">'COMP. 03 '!$A$1:$I$40</definedName>
    <definedName name="_xlnm.Print_Area" localSheetId="7">'COMP. 04'!$A$1:$K$50</definedName>
    <definedName name="_xlnm.Print_Area" localSheetId="2">'Cronograma F-F'!$A$1:$O$44</definedName>
    <definedName name="_xlnm.Print_Area" localSheetId="1">'MEMÓRIA DE CALC.'!$A$1:$Q$138</definedName>
    <definedName name="_xlnm.Print_Area" localSheetId="0">'Planilha Orçamento'!$B$1:$H$80</definedName>
    <definedName name="_xlnm.Print_Area">#REF!</definedName>
    <definedName name="Área_impressão_IM">#REF!</definedName>
    <definedName name="AS">#REF!</definedName>
    <definedName name="ASDF" localSheetId="6" hidden="1">{#N/A,#N/A,TRUE,"Serviços"}</definedName>
    <definedName name="ASDF" localSheetId="0" hidden="1">{#N/A,#N/A,TRUE,"Serviços"}</definedName>
    <definedName name="ASDF" hidden="1">{#N/A,#N/A,TRUE,"Serviços"}</definedName>
    <definedName name="ASDFG" localSheetId="6" hidden="1">{#N/A,#N/A,TRUE,"Serviços"}</definedName>
    <definedName name="ASDFG" localSheetId="0" hidden="1">{#N/A,#N/A,TRUE,"Serviços"}</definedName>
    <definedName name="ASDFG" hidden="1">{#N/A,#N/A,TRUE,"Serviços"}</definedName>
    <definedName name="ASFGG" localSheetId="6" hidden="1">{#N/A,#N/A,TRUE,"Serviços"}</definedName>
    <definedName name="ASFGG" localSheetId="0" hidden="1">{#N/A,#N/A,TRUE,"Serviços"}</definedName>
    <definedName name="ASFGG" hidden="1">{#N/A,#N/A,TRUE,"Serviços"}</definedName>
    <definedName name="ATERRO">#REF!</definedName>
    <definedName name="ATERRO_100">#REF!</definedName>
    <definedName name="azul">#REF!</definedName>
    <definedName name="AZULSINAL">#REF!</definedName>
    <definedName name="B" localSheetId="0">#N/A</definedName>
    <definedName name="B">#REF!</definedName>
    <definedName name="B_25">#N/A</definedName>
    <definedName name="B_27">#N/A</definedName>
    <definedName name="B_28">#N/A</definedName>
    <definedName name="B_29">#N/A</definedName>
    <definedName name="B_31">#N/A</definedName>
    <definedName name="B_37">#N/A</definedName>
    <definedName name="BACIACONT">[13]PLAN_ACRÉS._DECRÉS._EDITADA!$A$217:$N$219</definedName>
    <definedName name="BACICO">'[14]PLANILHA SECONT'!$A$183:$Q$185</definedName>
    <definedName name="_xlnm.Database" localSheetId="6">#REF!</definedName>
    <definedName name="_xlnm.Database">#REF!</definedName>
    <definedName name="BASE" localSheetId="0">'Planilha Orçamento'!BASE</definedName>
    <definedName name="BASE">#N/A</definedName>
    <definedName name="bb" localSheetId="6">#REF!</definedName>
    <definedName name="bb">#REF!</definedName>
    <definedName name="bbb" localSheetId="6">#REF!</definedName>
    <definedName name="bbb">#REF!</definedName>
    <definedName name="BDI">#REF!</definedName>
    <definedName name="BG">#REF!</definedName>
    <definedName name="BGU">#REF!</definedName>
    <definedName name="BI">[15]Teor!$A$3:$G$7</definedName>
    <definedName name="BII">'[16]Página 16'!$A$3:$G$7</definedName>
    <definedName name="BLOCO">'[2]HISTOGRAMA-M.O'!#REF!</definedName>
    <definedName name="BR">#REF!</definedName>
    <definedName name="BuiltIn_Print_Area">#REF!</definedName>
    <definedName name="BuiltIn_Print_Area___0">#REF!</definedName>
    <definedName name="CAB">#REF!</definedName>
    <definedName name="cabe">'[7]Avanço Físico Sem26'!$A$1:$IV$11</definedName>
    <definedName name="CABEC" localSheetId="6">#REF!</definedName>
    <definedName name="CABEC">#REF!</definedName>
    <definedName name="cabeca">'[7]Rel.Desvios'!$A$1:$IV$10</definedName>
    <definedName name="cafasf">'[10]PRO-08'!#REF!</definedName>
    <definedName name="CalcularAgora">#REF!</definedName>
    <definedName name="CANTPLA">[13]PLAN_ACRÉS._DECRÉS._EDITADA!$A$191:$N$213</definedName>
    <definedName name="CAPA" localSheetId="6" hidden="1">{#N/A,#N/A,TRUE,"Serviços"}</definedName>
    <definedName name="CAPA" localSheetId="0" hidden="1">{#N/A,#N/A,TRUE,"Serviços"}</definedName>
    <definedName name="CAPA" hidden="1">{#N/A,#N/A,TRUE,"Serviços"}</definedName>
    <definedName name="capa1" localSheetId="6" hidden="1">{#N/A,#N/A,TRUE,"Serviços"}</definedName>
    <definedName name="capa1" localSheetId="0" hidden="1">{#N/A,#N/A,TRUE,"Serviços"}</definedName>
    <definedName name="capa1" hidden="1">{#N/A,#N/A,TRUE,"Serviços"}</definedName>
    <definedName name="capa2" localSheetId="6" hidden="1">{#N/A,#N/A,TRUE,"Serviços"}</definedName>
    <definedName name="capa2" localSheetId="0" hidden="1">{#N/A,#N/A,TRUE,"Serviços"}</definedName>
    <definedName name="capa2" hidden="1">{#N/A,#N/A,TRUE,"Serviços"}</definedName>
    <definedName name="CASA">#REF!</definedName>
    <definedName name="CASA.">#REF!</definedName>
    <definedName name="CASA..">#REF!</definedName>
    <definedName name="CASA1">#REF!</definedName>
    <definedName name="casadenada">#REF!</definedName>
    <definedName name="CBU">#REF!</definedName>
    <definedName name="CBUII">#REF!</definedName>
    <definedName name="CBUQB">#REF!</definedName>
    <definedName name="CBUQc">#REF!</definedName>
    <definedName name="CCCCCCCCCCCCCCCCC">#REF!</definedName>
    <definedName name="CO">[6]Macro1!$B$4</definedName>
    <definedName name="COA">[6]Macro1!$B$3</definedName>
    <definedName name="COB">[6]Macro1!$B$4</definedName>
    <definedName name="COC">[6]Macro1!$B$5</definedName>
    <definedName name="COD">[6]Macro1!$B$23</definedName>
    <definedName name="CODIGO">#REF!</definedName>
    <definedName name="Código">#REF!</definedName>
    <definedName name="Comparativo3">#N/A</definedName>
    <definedName name="COMPLETO">#REF!</definedName>
    <definedName name="copia">#REF!</definedName>
    <definedName name="CORTE">#REF!</definedName>
    <definedName name="CUP">#N/A</definedName>
    <definedName name="d" localSheetId="0">#REF!</definedName>
    <definedName name="d">#REF!</definedName>
    <definedName name="dadinho">#REF!</definedName>
    <definedName name="DADOS">#REF!</definedName>
    <definedName name="Dados_Primário">#REF!</definedName>
    <definedName name="DAER1" localSheetId="6" hidden="1">{#N/A,#N/A,TRUE,"Serviços"}</definedName>
    <definedName name="DAER1" localSheetId="0" hidden="1">{#N/A,#N/A,TRUE,"Serviços"}</definedName>
    <definedName name="DAER1" hidden="1">{#N/A,#N/A,TRUE,"Serviços"}</definedName>
    <definedName name="dat">#REF!</definedName>
    <definedName name="DATA">#REF!</definedName>
    <definedName name="DATA.">#REF!</definedName>
    <definedName name="DATA_17">#REF!</definedName>
    <definedName name="DATA_8">#REF!</definedName>
    <definedName name="DATA_8.">#REF!</definedName>
    <definedName name="Data_Final">#REF!</definedName>
    <definedName name="Data_Início">#REF!</definedName>
    <definedName name="data1">#REF!</definedName>
    <definedName name="dataf">#REF!</definedName>
    <definedName name="dd">#N/A</definedName>
    <definedName name="DD_2">#REF!</definedName>
    <definedName name="DD_5">#REF!</definedName>
    <definedName name="ddd" localSheetId="0">#N/A</definedName>
    <definedName name="ddd">#REF!</definedName>
    <definedName name="DDDD">#N/A</definedName>
    <definedName name="DDDD_25">#N/A</definedName>
    <definedName name="DDDD_28">#N/A</definedName>
    <definedName name="DDDD_29">#N/A</definedName>
    <definedName name="DDDD_31">#N/A</definedName>
    <definedName name="DDDD_37">#N/A</definedName>
    <definedName name="DEMOS">#REF!</definedName>
    <definedName name="DEMOS.">#REF!</definedName>
    <definedName name="Densidades">#REF!</definedName>
    <definedName name="DESA" localSheetId="0">'Planilha Orçamento'!DESA</definedName>
    <definedName name="DESA">#N/A</definedName>
    <definedName name="df" localSheetId="6">[1]COMPOS1!#REF!</definedName>
    <definedName name="df">[1]COMPOS1!#REF!</definedName>
    <definedName name="DFVFVFV" localSheetId="6">[1]COMPOS1!#REF!</definedName>
    <definedName name="DFVFVFV">[1]COMPOS1!#REF!</definedName>
    <definedName name="DGA">'[10]PRO-08'!#REF!</definedName>
    <definedName name="DIAS">#REF!</definedName>
    <definedName name="DJ">#REF!</definedName>
    <definedName name="dois">#REF!</definedName>
    <definedName name="dre">#REF!</definedName>
    <definedName name="DREN">#REF!</definedName>
    <definedName name="drenag">#REF!</definedName>
    <definedName name="DRENAGEM">#REF!</definedName>
    <definedName name="DRENAGEM.">#REF!</definedName>
    <definedName name="DRENAGEM_17">#REF!</definedName>
    <definedName name="DRENAGEM_17.">#REF!</definedName>
    <definedName name="DRENAGEM_8">#REF!</definedName>
    <definedName name="DRENAGEN_8.">#REF!</definedName>
    <definedName name="DRENMO">#REF!</definedName>
    <definedName name="DRENMO.">#REF!</definedName>
    <definedName name="E">#REF!</definedName>
    <definedName name="ECJ">#REF!</definedName>
    <definedName name="EEEEEEEEEEEEEEEEEE">#REF!</definedName>
    <definedName name="eeeeeeeeeeeeeeeeeee">#REF!</definedName>
    <definedName name="EFETIVO">#REF!</definedName>
    <definedName name="EJ">#REF!</definedName>
    <definedName name="EMPRESTIMO">#REF!</definedName>
    <definedName name="EST">#REF!</definedName>
    <definedName name="Estabilidade">[17]Teor!$D$3:$D$7</definedName>
    <definedName name="EWW" localSheetId="6">#REF!</definedName>
    <definedName name="EWW">#REF!</definedName>
    <definedName name="eww." localSheetId="6">#REF!</definedName>
    <definedName name="eww.">#REF!</definedName>
    <definedName name="EXA" localSheetId="6">'[10]PRO-08'!#REF!</definedName>
    <definedName name="EXA">'[10]PRO-08'!#REF!</definedName>
    <definedName name="Excel_BuiltIn__FilterDatabase_11" localSheetId="6">#REF!</definedName>
    <definedName name="Excel_BuiltIn__FilterDatabase_11">#REF!</definedName>
    <definedName name="Excel_BuiltIn_Database" localSheetId="6">#REF!</definedName>
    <definedName name="Excel_BuiltIn_Database">#REF!</definedName>
    <definedName name="Excel_BuiltIn_Print_Area_1">#REF!</definedName>
    <definedName name="Excel_BuiltIn_Print_Area_37">#REF!</definedName>
    <definedName name="Excel_BuiltIn_Print_Titles_1">#REF!</definedName>
    <definedName name="Excel_BuiltIn_Print_Titles_1_1">(#REF!,#REF!)</definedName>
    <definedName name="Ext">#REF!</definedName>
    <definedName name="Extenso" localSheetId="0">'Planilha Orçamento'!Extenso</definedName>
    <definedName name="Extenso">#N/A</definedName>
    <definedName name="Extenso_25">#N/A</definedName>
    <definedName name="Extenso_27">#N/A</definedName>
    <definedName name="Extenso_28">#N/A</definedName>
    <definedName name="Extenso_29">#N/A</definedName>
    <definedName name="Extenso_31">#N/A</definedName>
    <definedName name="Extenso_37">#N/A</definedName>
    <definedName name="EXTENSO1" localSheetId="0">'Planilha Orçamento'!EXTENSO1</definedName>
    <definedName name="EXTENSO1">#N/A</definedName>
    <definedName name="ExtFaixa" localSheetId="6">#REF!</definedName>
    <definedName name="ExtFaixa">#REF!</definedName>
    <definedName name="ExtFaixa2" localSheetId="6">'[3]P A T O 99 B'!#REF!</definedName>
    <definedName name="ExtFaixa2">'[3]P A T O 99 B'!#REF!</definedName>
    <definedName name="FATURAS2002" localSheetId="6" hidden="1">{#N/A,#N/A,TRUE,"Serviços"}</definedName>
    <definedName name="FATURAS2002" localSheetId="0" hidden="1">{#N/A,#N/A,TRUE,"Serviços"}</definedName>
    <definedName name="FATURAS2002" hidden="1">{#N/A,#N/A,TRUE,"Serviços"}</definedName>
    <definedName name="fava">#REF!</definedName>
    <definedName name="fc1a">'[10]PRO-08'!#REF!</definedName>
    <definedName name="FC2A">'[10]PRO-08'!#REF!</definedName>
    <definedName name="FC3A">'[10]PRO-08'!#REF!</definedName>
    <definedName name="fcb">#REF!</definedName>
    <definedName name="fdb">#REF!</definedName>
    <definedName name="FDEee">#REF!</definedName>
    <definedName name="ffefe">#REF!</definedName>
    <definedName name="Final">#REF!</definedName>
    <definedName name="FLU">#REF!</definedName>
    <definedName name="Fluência">[17]Teor!$E$3:$E$7</definedName>
    <definedName name="FOLHA01" localSheetId="6" hidden="1">{#N/A,#N/A,TRUE,"Serviços"}</definedName>
    <definedName name="FOLHA01" localSheetId="0" hidden="1">{#N/A,#N/A,TRUE,"Serviços"}</definedName>
    <definedName name="FOLHA01" hidden="1">{#N/A,#N/A,TRUE,"Serviços"}</definedName>
    <definedName name="folha1" localSheetId="6" hidden="1">{#N/A,#N/A,TRUE,"Serviços"}</definedName>
    <definedName name="folha1" localSheetId="0" hidden="1">{#N/A,#N/A,TRUE,"Serviços"}</definedName>
    <definedName name="folha1" hidden="1">{#N/A,#N/A,TRUE,"Serviços"}</definedName>
    <definedName name="Fresagem01" localSheetId="6" hidden="1">{#N/A,#N/A,TRUE,"Serviços"}</definedName>
    <definedName name="Fresagem01" localSheetId="0" hidden="1">{#N/A,#N/A,TRUE,"Serviços"}</definedName>
    <definedName name="Fresagem01" hidden="1">{#N/A,#N/A,TRUE,"Serviços"}</definedName>
    <definedName name="frtiop" localSheetId="6">[18]Planilha!$C$126:$D$130</definedName>
    <definedName name="frtiop">[19]Planilha!$C$126:$D$130</definedName>
    <definedName name="G" localSheetId="0">'Planilha Orçamento'!G</definedName>
    <definedName name="G">#N/A</definedName>
    <definedName name="gg" localSheetId="6">'[9]PLANILHA DE QUANT. E CUSTOS A'!#REF!</definedName>
    <definedName name="gg">'[9]PLANILHA DE QUANT. E CUSTOS A'!#REF!</definedName>
    <definedName name="GHJ" localSheetId="6">#REF!</definedName>
    <definedName name="GHJ">#REF!</definedName>
    <definedName name="ghj." localSheetId="6">#REF!</definedName>
    <definedName name="ghj.">#REF!</definedName>
    <definedName name="GIL">#REF!</definedName>
    <definedName name="GILSON">#REF!</definedName>
    <definedName name="Gráfico">'[20]HISTOGRAMA-M.O'!#REF!</definedName>
    <definedName name="_xlnm.Recorder">[6]Macro1!$A$1:$A$65536</definedName>
    <definedName name="GRR">#REF!</definedName>
    <definedName name="GTG">#REF!</definedName>
    <definedName name="gtryfj" localSheetId="6" hidden="1">{#N/A,#N/A,TRUE,"Serviços"}</definedName>
    <definedName name="gtryfj" localSheetId="0" hidden="1">{#N/A,#N/A,TRUE,"Serviços"}</definedName>
    <definedName name="gtryfj" hidden="1">{#N/A,#N/A,TRUE,"Serviços"}</definedName>
    <definedName name="HHR">#REF!</definedName>
    <definedName name="hi">#REF!</definedName>
    <definedName name="IM">#REF!</definedName>
    <definedName name="Impr_Anual">#REF!</definedName>
    <definedName name="Impr_Comp">#REF!</definedName>
    <definedName name="Impr_comp_A">#REF!</definedName>
    <definedName name="Impr_Tot">#REF!</definedName>
    <definedName name="Impr_Tot_A">#REF!</definedName>
    <definedName name="IN">#REF!</definedName>
    <definedName name="ind">#REF!</definedName>
    <definedName name="ÍND">#REF!</definedName>
    <definedName name="INDI">#REF!</definedName>
    <definedName name="INDIC">[21]Planilha!#REF!</definedName>
    <definedName name="INDICE" localSheetId="6">#REF!</definedName>
    <definedName name="INDICE">#REF!</definedName>
    <definedName name="INDICE.">[22]Planilha!#REF!</definedName>
    <definedName name="INDICE_10">[23]Planilha!$C$126:$D$130</definedName>
    <definedName name="INDICE_13" localSheetId="6">[24]Planilha!$C$126:$D$130</definedName>
    <definedName name="INDICE_13">[25]Planilha!$C$126:$D$130</definedName>
    <definedName name="INDICE_16" localSheetId="6">#REF!</definedName>
    <definedName name="INDICE_16">#REF!</definedName>
    <definedName name="INDICE_17" localSheetId="6">#REF!</definedName>
    <definedName name="INDICE_17">#REF!</definedName>
    <definedName name="INDICE_2" localSheetId="6">#REF!</definedName>
    <definedName name="INDICE_2">#REF!</definedName>
    <definedName name="INDICE_5">#REF!</definedName>
    <definedName name="intemizacao">#REF!</definedName>
    <definedName name="JANEIRO2003" localSheetId="6" hidden="1">{#N/A,#N/A,TRUE,"Serviços"}</definedName>
    <definedName name="JANEIRO2003" localSheetId="0" hidden="1">{#N/A,#N/A,TRUE,"Serviços"}</definedName>
    <definedName name="JANEIRO2003" hidden="1">{#N/A,#N/A,TRUE,"Serviços"}</definedName>
    <definedName name="jhj">#N/A</definedName>
    <definedName name="JJJ">#REF!</definedName>
    <definedName name="jjjj">'[26]BAIXO GUANDU ITAIMBE'!#REF!</definedName>
    <definedName name="JJJJG" localSheetId="6">#REF!</definedName>
    <definedName name="JJJJG">#REF!</definedName>
    <definedName name="jkhj" localSheetId="6">#REF!</definedName>
    <definedName name="jkhj">#REF!</definedName>
    <definedName name="KJ" localSheetId="0">'Planilha Orçamento'!KJ</definedName>
    <definedName name="KJ">#N/A</definedName>
    <definedName name="kk" localSheetId="6">'[9]PLANILHA DE QUANT. E CUSTOS A'!#REF!</definedName>
    <definedName name="kk">'[9]PLANILHA DE QUANT. E CUSTOS A'!#REF!</definedName>
    <definedName name="KPAV" localSheetId="6">#REF!</definedName>
    <definedName name="KPAV">#REF!</definedName>
    <definedName name="kpavi" localSheetId="6">#REF!</definedName>
    <definedName name="kpavi">#REF!</definedName>
    <definedName name="kpavim">#REF!</definedName>
    <definedName name="kpavime">#REF!</definedName>
    <definedName name="KTER">#REF!</definedName>
    <definedName name="kterr">#REF!</definedName>
    <definedName name="kterra">#REF!</definedName>
    <definedName name="kterrap">#REF!</definedName>
    <definedName name="kterraple">#REF!</definedName>
    <definedName name="lab" localSheetId="6" hidden="1">{#N/A,#N/A,TRUE,"Serviços"}</definedName>
    <definedName name="lab" localSheetId="0" hidden="1">{#N/A,#N/A,TRUE,"Serviços"}</definedName>
    <definedName name="lab" hidden="1">{#N/A,#N/A,TRUE,"Serviços"}</definedName>
    <definedName name="Lado2">#REF!</definedName>
    <definedName name="LE">#REF!</definedName>
    <definedName name="LI">[6]Macro1!$B$2</definedName>
    <definedName name="LIA">[6]Macro1!$B$2</definedName>
    <definedName name="LIB">[6]Macro1!$B$18</definedName>
    <definedName name="LILASDRENA">#REF!</definedName>
    <definedName name="LK" localSheetId="0">'Planilha Orçamento'!LK</definedName>
    <definedName name="LK">#N/A</definedName>
    <definedName name="LKJLKJL" localSheetId="6">'[9]PLANILHA DE QUANT. E CUSTOS A'!#REF!</definedName>
    <definedName name="LKJLKJL">'[9]PLANILHA DE QUANT. E CUSTOS A'!#REF!</definedName>
    <definedName name="llllllll" localSheetId="0">'Planilha Orçamento'!llllllll</definedName>
    <definedName name="llllllll">#N/A</definedName>
    <definedName name="m" localSheetId="6">#REF!</definedName>
    <definedName name="m" localSheetId="0">'Planilha Orçamento'!m</definedName>
    <definedName name="m">#REF!</definedName>
    <definedName name="Massa">[17]Teor!$F$3:$F$7</definedName>
    <definedName name="mat">[27]Mat!$B$4:$E$528</definedName>
    <definedName name="matbe">'[14]PLANILHA SECONT'!$A$107:$Q$112</definedName>
    <definedName name="MBETUMINOSO">[13]PLAN_ACRÉS._DECRÉS._EDITADA!$A$142:$N$144</definedName>
    <definedName name="Medição" localSheetId="6">#REF!</definedName>
    <definedName name="Medição">#REF!</definedName>
    <definedName name="MeioFio03" localSheetId="0">'Planilha Orçamento'!MeioFio03</definedName>
    <definedName name="MeioFio03">#N/A</definedName>
    <definedName name="MeioFioXLS" localSheetId="0">'Planilha Orçamento'!MeioFioXLS</definedName>
    <definedName name="MeioFioXLS">#N/A</definedName>
    <definedName name="MOBDES">'[14]PLANILHA SECONT'!$A$159:$Q$181</definedName>
    <definedName name="MOBDESMOB">'[14]PLANILHA SECONT'!$A$187:$Q$190</definedName>
    <definedName name="MOBIDESMO">[13]PLAN_ACRÉS._DECRÉS._EDITADA!$A$223:$N$226</definedName>
    <definedName name="módulo1.Extenso" localSheetId="0">'Planilha Orçamento'!módulo1.Extenso</definedName>
    <definedName name="módulo1.Extenso">#N/A</definedName>
    <definedName name="módulo1.Extenso_25">#N/A</definedName>
    <definedName name="módulo1.Extenso_27">#N/A</definedName>
    <definedName name="módulo1.Extenso_28">#N/A</definedName>
    <definedName name="módulo1.Extenso_29">#N/A</definedName>
    <definedName name="módulo1.Extenso_31">#N/A</definedName>
    <definedName name="módulo1.Extenso_37">#N/A</definedName>
    <definedName name="MODULO1EXTENSO" localSheetId="0">'Planilha Orçamento'!MODULO1EXTENSO</definedName>
    <definedName name="MODULO1EXTENSO">#N/A</definedName>
    <definedName name="modulo2.Extenso" localSheetId="0">'Planilha Orçamento'!modulo2.Extenso</definedName>
    <definedName name="modulo2.Extenso">#N/A</definedName>
    <definedName name="MODULO2EXTENSO3" localSheetId="0">'Planilha Orçamento'!MODULO2EXTENSO3</definedName>
    <definedName name="MODULO2EXTENSO3">#N/A</definedName>
    <definedName name="Modulo3" localSheetId="0">'Planilha Orçamento'!Modulo3</definedName>
    <definedName name="Modulo3">#N/A</definedName>
    <definedName name="MULT" localSheetId="6">'[26]BAIXO GUANDU ITAIMBE'!#REF!</definedName>
    <definedName name="MULT">'[26]BAIXO GUANDU ITAIMBE'!#REF!</definedName>
    <definedName name="MULT_2" localSheetId="6">'[26]BAIXO GUANDU ITAIMBE'!#REF!</definedName>
    <definedName name="MULT_2">'[26]BAIXO GUANDU ITAIMBE'!#REF!</definedName>
    <definedName name="multi">'[26]BAIXO GUANDU ITAIMBE'!#REF!</definedName>
    <definedName name="NColunas" localSheetId="6">#REF!</definedName>
    <definedName name="NColunas">#REF!</definedName>
    <definedName name="NLinhasPagina" localSheetId="6">#REF!</definedName>
    <definedName name="NLinhasPagina">#REF!</definedName>
    <definedName name="NLinhasRodape" localSheetId="6">#REF!</definedName>
    <definedName name="NLinhasRodape">#REF!</definedName>
    <definedName name="nn" localSheetId="0">'Planilha Orçamento'!nn</definedName>
    <definedName name="nn">#N/A</definedName>
    <definedName name="NNG" localSheetId="6">#REF!</definedName>
    <definedName name="NNG">#REF!</definedName>
    <definedName name="nnn" localSheetId="6">#REF!</definedName>
    <definedName name="nnn">#REF!</definedName>
    <definedName name="NOME">#N/A</definedName>
    <definedName name="novo">#N/A</definedName>
    <definedName name="NTEI" localSheetId="6">'[10]PRO-08'!#REF!</definedName>
    <definedName name="NTEI">'[10]PRO-08'!#REF!</definedName>
    <definedName name="ntonio" localSheetId="0">'Planilha Orçamento'!ntonio</definedName>
    <definedName name="ntonio">#N/A</definedName>
    <definedName name="NTONIO2" localSheetId="0">'Planilha Orçamento'!NTONIO2</definedName>
    <definedName name="NTONIO2">#N/A</definedName>
    <definedName name="OAC">[13]PLAN_ACRÉS._DECRÉS._EDITADA!$A$69:$N$137</definedName>
    <definedName name="OBC">'[14]PLANILHA SECONT'!$A$71:$Q$105</definedName>
    <definedName name="obcom">'[14]PLANILHA SECONT'!$A$114:$Q$125</definedName>
    <definedName name="OC">[13]PLAN_ACRÉS._DECRÉS._EDITADA!$A$149:$N$155</definedName>
    <definedName name="Ok" localSheetId="6">#REF!</definedName>
    <definedName name="Ok">#REF!</definedName>
    <definedName name="onde">'[26]BAIXO GUANDU ITAIMBE'!#REF!</definedName>
    <definedName name="OPA">'[10]PRO-08'!#REF!</definedName>
    <definedName name="orçamrest" localSheetId="6" hidden="1">{#N/A,#N/A,TRUE,"Serviços"}</definedName>
    <definedName name="orçamrest" localSheetId="0" hidden="1">{#N/A,#N/A,TRUE,"Serviços"}</definedName>
    <definedName name="orçamrest" hidden="1">{#N/A,#N/A,TRUE,"Serviços"}</definedName>
    <definedName name="PassaExtenso" localSheetId="5">[28]!PassaExtenso</definedName>
    <definedName name="PassaExtenso" localSheetId="7">[28]!PassaExtenso</definedName>
    <definedName name="PassaExtenso">[28]!PassaExtenso</definedName>
    <definedName name="PAULO" localSheetId="6">#REF!</definedName>
    <definedName name="PAULO">#REF!</definedName>
    <definedName name="pav" localSheetId="6">#REF!</definedName>
    <definedName name="pav">#REF!</definedName>
    <definedName name="PAVCONC">#N/A</definedName>
    <definedName name="PAVIM" localSheetId="6">#REF!</definedName>
    <definedName name="pavim" localSheetId="0">'[14]PLANILHA SECONT'!$A$40:$Q$69</definedName>
    <definedName name="PAVIM">#REF!</definedName>
    <definedName name="PAVIM_17" localSheetId="6">#REF!</definedName>
    <definedName name="PAVIM_17">#REF!</definedName>
    <definedName name="PAVIM_8" localSheetId="6">#REF!</definedName>
    <definedName name="PAVIM_8">#REF!</definedName>
    <definedName name="pavimen">#REF!</definedName>
    <definedName name="paviment">#REF!</definedName>
    <definedName name="PAVIMENTAÇÃO">[13]PLAN_ACRÉS._DECRÉS._EDITADA!$A$41:$N$62</definedName>
    <definedName name="pédele" localSheetId="6">#REF!</definedName>
    <definedName name="pédele">#REF!</definedName>
    <definedName name="pesquisa" localSheetId="6">#REF!</definedName>
    <definedName name="pesquisa">#REF!</definedName>
    <definedName name="pesquisa1">'[4]Página 16'!$A$3:$G$7</definedName>
    <definedName name="pEZZIN">#REF!</definedName>
    <definedName name="PL">#REF!</definedName>
    <definedName name="PLANILHA">#REF!</definedName>
    <definedName name="POOO">#REF!</definedName>
    <definedName name="Print_Area_MI">[29]qorcamentodnerL1!#REF!</definedName>
    <definedName name="PROD_1" localSheetId="6" hidden="1">{#N/A,#N/A,TRUE,"Serviços"}</definedName>
    <definedName name="PROD_1" localSheetId="0" hidden="1">{#N/A,#N/A,TRUE,"Serviços"}</definedName>
    <definedName name="PROD_1" hidden="1">{#N/A,#N/A,TRUE,"Serviços"}</definedName>
    <definedName name="Q">#N/A</definedName>
    <definedName name="qq" localSheetId="0">#N/A</definedName>
    <definedName name="QQ">#REF!</definedName>
    <definedName name="QQ_2" localSheetId="0">'Planilha Orçamento'!QQ_2</definedName>
    <definedName name="QQ_2">#N/A</definedName>
    <definedName name="QQ_2_25">#N/A</definedName>
    <definedName name="QQ_2_27">#N/A</definedName>
    <definedName name="QQ_2_28">#N/A</definedName>
    <definedName name="QQ_2_29">#N/A</definedName>
    <definedName name="QQ_2_31">#N/A</definedName>
    <definedName name="QQ_2_37">#N/A</definedName>
    <definedName name="QUANT" localSheetId="6">#REF!</definedName>
    <definedName name="QUANT">#REF!</definedName>
    <definedName name="quilometros" localSheetId="6">#REF!</definedName>
    <definedName name="quilometros">#REF!</definedName>
    <definedName name="RBV">[30]Teor!$C$3:$C$7</definedName>
    <definedName name="RBVV">'[16]Página 16'!$A$3:$A$7</definedName>
    <definedName name="RE" localSheetId="6">#REF!</definedName>
    <definedName name="RE">#REF!</definedName>
    <definedName name="REG" localSheetId="6">#REF!</definedName>
    <definedName name="REG">#REF!</definedName>
    <definedName name="REGULA" localSheetId="6">#REF!</definedName>
    <definedName name="REGULA">#REF!</definedName>
    <definedName name="REL" localSheetId="6" hidden="1">{#N/A,#N/A,TRUE,"Serviços"}</definedName>
    <definedName name="REL" localSheetId="0" hidden="1">{#N/A,#N/A,TRUE,"Serviços"}</definedName>
    <definedName name="REL" hidden="1">{#N/A,#N/A,TRUE,"Serviços"}</definedName>
    <definedName name="REMOÇÃO">#REF!</definedName>
    <definedName name="res">#N/A</definedName>
    <definedName name="RESUMO" localSheetId="0">'Planilha Orçamento'!RESUMO</definedName>
    <definedName name="RESUMO">#N/A</definedName>
    <definedName name="RESUMO_25">#N/A</definedName>
    <definedName name="RESUMO_27">#N/A</definedName>
    <definedName name="RESUMO_28">#N/A</definedName>
    <definedName name="RESUMO_29">#N/A</definedName>
    <definedName name="RESUMO_31">#N/A</definedName>
    <definedName name="RESUMO_37">#N/A</definedName>
    <definedName name="REV." localSheetId="6">#REF!</definedName>
    <definedName name="REV.">#REF!</definedName>
    <definedName name="RHRR" localSheetId="6">'[9]PLANILHA DE QUANT_ E CUSTOS A'!#REF!</definedName>
    <definedName name="RHRR">'[9]PLANILHA DE QUANT_ E CUSTOS A'!#REF!</definedName>
    <definedName name="RMA" localSheetId="6">'[10]PRO-08'!#REF!</definedName>
    <definedName name="RMA">'[10]PRO-08'!#REF!</definedName>
    <definedName name="rocha" localSheetId="6">#REF!</definedName>
    <definedName name="rocha">#REF!</definedName>
    <definedName name="Rodapé" localSheetId="6">#REF!</definedName>
    <definedName name="Rodapé">#REF!</definedName>
    <definedName name="rr" localSheetId="6" hidden="1">{#N/A,#N/A,TRUE,"Serviços"}</definedName>
    <definedName name="rr" localSheetId="0" hidden="1">{#N/A,#N/A,TRUE,"Serviços"}</definedName>
    <definedName name="rr" hidden="1">{#N/A,#N/A,TRUE,"Serviços"}</definedName>
    <definedName name="rrff" localSheetId="6" hidden="1">{#N/A,#N/A,TRUE,"Serviços"}</definedName>
    <definedName name="rrff" localSheetId="0" hidden="1">{#N/A,#N/A,TRUE,"Serviços"}</definedName>
    <definedName name="rrff" hidden="1">{#N/A,#N/A,TRUE,"Serviços"}</definedName>
    <definedName name="RRRR">#REF!</definedName>
    <definedName name="RS">#REF!</definedName>
    <definedName name="s">#REF!</definedName>
    <definedName name="sabi">'[14]PLANILHA SECONT'!$A$127:$Q$139</definedName>
    <definedName name="SAMBIENT">[13]PLAN_ACRÉS._DECRÉS._EDITADA!$A$160:$N$166</definedName>
    <definedName name="sbg" localSheetId="6">#REF!</definedName>
    <definedName name="sbg">#REF!</definedName>
    <definedName name="SBTC" localSheetId="6">#REF!</definedName>
    <definedName name="SBTC">#REF!</definedName>
    <definedName name="Serviço" localSheetId="6">#REF!</definedName>
    <definedName name="Serviço">#REF!</definedName>
    <definedName name="SERVIX" localSheetId="6">'[9]PLANILHA DE QUANT. E CUSTOS A'!#REF!</definedName>
    <definedName name="SERVIX">'[9]PLANILHA DE QUANT. E CUSTOS A'!#REF!</definedName>
    <definedName name="SERVIX_17" localSheetId="6">'[9]PLANILHA DE QUANT_ E CUSTOS A'!#REF!</definedName>
    <definedName name="SERVIX_17">'[9]PLANILHA DE QUANT_ E CUSTOS A'!#REF!</definedName>
    <definedName name="SERVIX_8" localSheetId="6">'[9]PLANILHA DE QUANT_ E CUSTOS A'!#REF!</definedName>
    <definedName name="SERVIX_8">'[9]PLANILHA DE QUANT_ E CUSTOS A'!#REF!</definedName>
    <definedName name="SERVPRELIMINARES">[13]PLAN_ACRÉS._DECRÉS._EDITADA!$A$179:$N$180</definedName>
    <definedName name="SETEMBRO" localSheetId="6" hidden="1">{#N/A,#N/A,TRUE,"Serviços"}</definedName>
    <definedName name="SETEMBRO" localSheetId="0" hidden="1">{#N/A,#N/A,TRUE,"Serviços"}</definedName>
    <definedName name="SETEMBRO" hidden="1">{#N/A,#N/A,TRUE,"Serviços"}</definedName>
    <definedName name="SEVPRE">'[14]PLANILHA SECONT'!$A$154:$Q$155</definedName>
    <definedName name="sina">'[14]PLANILHA SECONT'!$A$142:$Q$147</definedName>
    <definedName name="SINOB">'[14]PLANILHA SECONT'!$A$149:$Q$152</definedName>
    <definedName name="SN">[13]PLAN_ACRÉS._DECRÉS._EDITADA!$A$171:$N$174</definedName>
    <definedName name="SomaMedAtual" localSheetId="6">SUM(IF(#REF!=#REF!,IF(#REF!=#REF!,#REF!)))</definedName>
    <definedName name="SomaMedAtual">SUM(IF(#REF!=#REF!,IF(#REF!=#REF!,#REF!)))</definedName>
    <definedName name="SS">#REF!</definedName>
    <definedName name="SSS">'[9]PLANILHA DE QUANT_ E CUSTOS A'!#REF!</definedName>
    <definedName name="SSSSRTE">'[9]PLANILHA DE QUANT_ E CUSTOS A'!#REF!</definedName>
    <definedName name="SUBSTITUIÇÃO" localSheetId="6">#REF!</definedName>
    <definedName name="SUBSTITUIÇÃO">#REF!</definedName>
    <definedName name="Tab_Serv." localSheetId="6">#REF!</definedName>
    <definedName name="Tab_Serv.">#REF!</definedName>
    <definedName name="Tab_Serviços" localSheetId="6">#REF!</definedName>
    <definedName name="Tab_Serviços">#REF!</definedName>
    <definedName name="tasfa" localSheetId="6">'[9]PLANILHA DE QUANT. E CUSTOS A'!#REF!</definedName>
    <definedName name="tasfa">'[9]PLANILHA DE QUANT. E CUSTOS A'!#REF!</definedName>
    <definedName name="TAXA" localSheetId="6">#REF!</definedName>
    <definedName name="TAXA">#REF!</definedName>
    <definedName name="tecn">#REF!</definedName>
    <definedName name="tecni">#REF!</definedName>
    <definedName name="tecnic">#REF!</definedName>
    <definedName name="TECNICA">#REF!</definedName>
    <definedName name="TECNICA_17">#REF!</definedName>
    <definedName name="TECNICA_8">#REF!</definedName>
    <definedName name="TECNICA_8.">#REF!</definedName>
    <definedName name="Teor">[30]Teor!$A$3:$A$7</definedName>
    <definedName name="Teor1">'[4]Página 16'!$A$3:$A$7</definedName>
    <definedName name="terra">'[14]PLANILHA SECONT'!$A$7:$Q$38</definedName>
    <definedName name="TERRAPL" localSheetId="6">#REF!</definedName>
    <definedName name="TERRAPL">#REF!</definedName>
    <definedName name="TERRAPL_17" localSheetId="6">#REF!</definedName>
    <definedName name="TERRAPL_17">#REF!</definedName>
    <definedName name="TERRAPL_8" localSheetId="6">#REF!</definedName>
    <definedName name="TERRAPL_8">#REF!</definedName>
    <definedName name="terraple" localSheetId="6">#REF!</definedName>
    <definedName name="TERRAPLE" localSheetId="0">[13]PLAN_ACRÉS._DECRÉS._EDITADA!$A$7:$N$36</definedName>
    <definedName name="terraple">#REF!</definedName>
    <definedName name="terraplen" localSheetId="6">#REF!</definedName>
    <definedName name="terraplen">#REF!</definedName>
    <definedName name="terraplenagem" localSheetId="6">#REF!</definedName>
    <definedName name="terraplenagem">#REF!</definedName>
    <definedName name="_xlnm.Print_Titles" localSheetId="0">'Planilha Orçamento'!$1:$10</definedName>
    <definedName name="_xlnm.Print_Titles">#N/A</definedName>
    <definedName name="tot">#REF!</definedName>
    <definedName name="TOTAL">#REF!</definedName>
    <definedName name="TOTAL_17">#REF!</definedName>
    <definedName name="TOTAL_8">#REF!</definedName>
    <definedName name="totalg">#REF!</definedName>
    <definedName name="totalissimo">#REF!</definedName>
    <definedName name="TOTALSAIBRO">#REF!</definedName>
    <definedName name="totaltotal">#REF!</definedName>
    <definedName name="TPM">#REF!</definedName>
    <definedName name="TRANSP_CAMINHAO">#REF!</definedName>
    <definedName name="transporte">#REF!</definedName>
    <definedName name="TRBETUMI">[13]PLAN_ACRÉS._DECRÉS._EDITADA!$A$185:$N$185</definedName>
    <definedName name="TRMAT">'[14]PLANILHA SECONT'!$A$157:$Q$157</definedName>
    <definedName name="tts" localSheetId="6">#REF!</definedName>
    <definedName name="tts">#REF!</definedName>
    <definedName name="TYUIO" localSheetId="6" hidden="1">{#N/A,#N/A,TRUE,"Serviços"}</definedName>
    <definedName name="TYUIO" localSheetId="0" hidden="1">{#N/A,#N/A,TRUE,"Serviços"}</definedName>
    <definedName name="TYUIO" hidden="1">{#N/A,#N/A,TRUE,"Serviços"}</definedName>
    <definedName name="U">#REF!</definedName>
    <definedName name="uig">#REF!</definedName>
    <definedName name="um">'[12]BAIXO GUANDU ITAIMBE'!#REF!</definedName>
    <definedName name="UNIT">#REF!</definedName>
    <definedName name="uuu" localSheetId="6" hidden="1">{#N/A,#N/A,TRUE,"Serviços"}</definedName>
    <definedName name="uuu" localSheetId="0" hidden="1">{#N/A,#N/A,TRUE,"Serviços"}</definedName>
    <definedName name="uuu" hidden="1">{#N/A,#N/A,TRUE,"Serviços"}</definedName>
    <definedName name="VA">[6]Macro1!$B$9</definedName>
    <definedName name="VALOR.MED">'[31]planilha  medição'!$N$363</definedName>
    <definedName name="VALOR_ADITIVO" localSheetId="6">#REF!</definedName>
    <definedName name="VALOR_ADITIVO">#REF!</definedName>
    <definedName name="valor_adtidivo" localSheetId="6">#REF!</definedName>
    <definedName name="valor_adtidivo">#REF!</definedName>
    <definedName name="valor_cont" localSheetId="6">#REF!</definedName>
    <definedName name="valor_cont">#REF!</definedName>
    <definedName name="valor_contr">#REF!</definedName>
    <definedName name="VALOR_CONTRATO">#REF!</definedName>
    <definedName name="valoraditi">#REF!</definedName>
    <definedName name="valoraditivo">#REF!</definedName>
    <definedName name="valorcon">#REF!</definedName>
    <definedName name="valorcontrato">#REF!</definedName>
    <definedName name="VAM">[17]Teor!$G$3:$G$7</definedName>
    <definedName name="VAMM" localSheetId="6">#REF!</definedName>
    <definedName name="VAMM">#REF!</definedName>
    <definedName name="Varios.Ext" localSheetId="0">'Planilha Orçamento'!Varios.Ext</definedName>
    <definedName name="Varios.Ext">#N/A</definedName>
    <definedName name="Vazio1">'[4]Página 16'!$B$3:$B$7</definedName>
    <definedName name="VAZIO2">'[16]Página 16'!$B$3:$B$7</definedName>
    <definedName name="Vazios">[30]Teor!$B$3:$B$7</definedName>
    <definedName name="VB">[6]Macro1!$B$13</definedName>
    <definedName name="VC">[6]Macro1!$B$16</definedName>
    <definedName name="verde">#REF!</definedName>
    <definedName name="verdepav">#REF!</definedName>
    <definedName name="w" localSheetId="0">'Planilha Orçamento'!w</definedName>
    <definedName name="w">#N/A</definedName>
    <definedName name="WEWRWR" localSheetId="0">'Planilha Orçamento'!WEWRWR</definedName>
    <definedName name="WEWRWR">#N/A</definedName>
    <definedName name="WEWRWR_25">#N/A</definedName>
    <definedName name="WEWRWR_27">#N/A</definedName>
    <definedName name="WEWRWR_28">#N/A</definedName>
    <definedName name="WEWRWR_29">#N/A</definedName>
    <definedName name="WEWRWR_31">#N/A</definedName>
    <definedName name="WEWRWR_37">#N/A</definedName>
    <definedName name="wrn.Tipo." localSheetId="6" hidden="1">{#N/A,#N/A,TRUE,"Serviços"}</definedName>
    <definedName name="wrn.Tipo." localSheetId="0" hidden="1">{#N/A,#N/A,TRUE,"Serviços"}</definedName>
    <definedName name="wrn.Tipo." hidden="1">{#N/A,#N/A,TRUE,"Serviços"}</definedName>
    <definedName name="x">[30]Equipamentos!#REF!</definedName>
    <definedName name="XLS" localSheetId="0">'Planilha Orçamento'!XLS</definedName>
    <definedName name="XLS">#N/A</definedName>
    <definedName name="XXX" localSheetId="0">'Planilha Orçamento'!XXX</definedName>
    <definedName name="XXX">#N/A</definedName>
    <definedName name="XXX_25">#N/A</definedName>
    <definedName name="XXX_27">#N/A</definedName>
    <definedName name="XXX_28">#N/A</definedName>
    <definedName name="XXX_29">#N/A</definedName>
    <definedName name="XXX_31">#N/A</definedName>
    <definedName name="XXX_37">#N/A</definedName>
    <definedName name="XXX1" localSheetId="0">'Planilha Orçamento'!XXX1</definedName>
    <definedName name="XXX1">#N/A</definedName>
    <definedName name="xxxxxx" localSheetId="6">#REF!</definedName>
    <definedName name="xxxxxx">#REF!</definedName>
    <definedName name="Z" localSheetId="6">#REF!</definedName>
    <definedName name="Z">#REF!</definedName>
    <definedName name="ZA">#REF!</definedName>
  </definedNames>
  <calcPr calcId="181029"/>
</workbook>
</file>

<file path=xl/calcChain.xml><?xml version="1.0" encoding="utf-8"?>
<calcChain xmlns="http://schemas.openxmlformats.org/spreadsheetml/2006/main">
  <c r="G39" i="2" l="1"/>
  <c r="J39" i="2"/>
  <c r="K28" i="130"/>
  <c r="K27" i="130"/>
  <c r="K29" i="130" s="1"/>
  <c r="K26" i="130"/>
  <c r="K11" i="130"/>
  <c r="K10" i="130"/>
  <c r="K12" i="130" s="1"/>
  <c r="I32" i="129"/>
  <c r="K32" i="129" s="1"/>
  <c r="K33" i="129" s="1"/>
  <c r="K26" i="129"/>
  <c r="K18" i="129"/>
  <c r="K20" i="129" s="1"/>
  <c r="K14" i="129"/>
  <c r="K8" i="129"/>
  <c r="K22" i="129" s="1"/>
  <c r="K35" i="129" s="1"/>
  <c r="I32" i="124"/>
  <c r="K32" i="124" s="1"/>
  <c r="K33" i="124" s="1"/>
  <c r="K25" i="124"/>
  <c r="K26" i="124" s="1"/>
  <c r="K13" i="124"/>
  <c r="K14" i="124" s="1"/>
  <c r="K17" i="124" s="1"/>
  <c r="K18" i="124" s="1"/>
  <c r="K12" i="124"/>
  <c r="K11" i="124"/>
  <c r="K7" i="124"/>
  <c r="K8" i="124" s="1"/>
  <c r="F43" i="2"/>
  <c r="P88" i="128"/>
  <c r="Q88" i="128" s="1"/>
  <c r="Q119" i="128"/>
  <c r="Q104" i="128"/>
  <c r="Q85" i="128"/>
  <c r="Q72" i="128"/>
  <c r="P123" i="128"/>
  <c r="Q123" i="128" s="1"/>
  <c r="B118" i="128"/>
  <c r="P116" i="128"/>
  <c r="Q116" i="128" s="1"/>
  <c r="B115" i="128"/>
  <c r="B112" i="128"/>
  <c r="P110" i="128"/>
  <c r="Q110" i="128" s="1"/>
  <c r="B109" i="128"/>
  <c r="P107" i="128"/>
  <c r="Q107" i="128" s="1"/>
  <c r="B106" i="128"/>
  <c r="B103" i="128"/>
  <c r="B102" i="128"/>
  <c r="P100" i="128"/>
  <c r="Q100" i="128" s="1"/>
  <c r="B99" i="128"/>
  <c r="B96" i="128"/>
  <c r="B93" i="128"/>
  <c r="B91" i="128"/>
  <c r="B87" i="128"/>
  <c r="K15" i="130" l="1"/>
  <c r="K16" i="130" s="1"/>
  <c r="K20" i="130" s="1"/>
  <c r="K34" i="130" s="1"/>
  <c r="K36" i="129"/>
  <c r="K37" i="129" s="1"/>
  <c r="K22" i="124"/>
  <c r="K35" i="124" s="1"/>
  <c r="K20" i="124"/>
  <c r="B84" i="128"/>
  <c r="P81" i="128"/>
  <c r="Q81" i="128" s="1"/>
  <c r="P78" i="128"/>
  <c r="Q78" i="128" s="1"/>
  <c r="P75" i="128"/>
  <c r="Q75" i="128" s="1"/>
  <c r="P69" i="128"/>
  <c r="Q69" i="128" s="1"/>
  <c r="P66" i="128"/>
  <c r="Q66" i="128" s="1"/>
  <c r="K35" i="130" l="1"/>
  <c r="K36" i="130"/>
  <c r="K18" i="130"/>
  <c r="K36" i="124"/>
  <c r="K37" i="124" s="1"/>
  <c r="H35" i="2"/>
  <c r="P28" i="128" l="1"/>
  <c r="Q28" i="128" s="1"/>
  <c r="N16" i="128"/>
  <c r="P16" i="128" s="1"/>
  <c r="Q16" i="128" s="1"/>
  <c r="J21" i="122"/>
  <c r="H58" i="2"/>
  <c r="H57" i="2"/>
  <c r="H43" i="2"/>
  <c r="H47" i="2"/>
  <c r="P55" i="128"/>
  <c r="Q55" i="128" s="1"/>
  <c r="P62" i="128"/>
  <c r="Q62" i="128" s="1"/>
  <c r="P52" i="128"/>
  <c r="Q52" i="128" s="1"/>
  <c r="P49" i="128"/>
  <c r="Q49" i="128" s="1"/>
  <c r="P46" i="128"/>
  <c r="Q46" i="128" s="1"/>
  <c r="N42" i="128"/>
  <c r="P42" i="128" s="1"/>
  <c r="N41" i="128"/>
  <c r="P41" i="128" s="1"/>
  <c r="P31" i="128"/>
  <c r="Q31" i="128" s="1"/>
  <c r="P34" i="128"/>
  <c r="Q34" i="128" s="1"/>
  <c r="N37" i="128"/>
  <c r="P37" i="128" s="1"/>
  <c r="Q37" i="128" s="1"/>
  <c r="P25" i="128"/>
  <c r="Q25" i="128" s="1"/>
  <c r="P19" i="128"/>
  <c r="Q19" i="128" s="1"/>
  <c r="P22" i="128"/>
  <c r="Q22" i="128" s="1"/>
  <c r="Q12" i="128"/>
  <c r="P43" i="128" l="1"/>
  <c r="Q43" i="128" s="1"/>
  <c r="P113" i="128"/>
  <c r="Q113" i="128" s="1"/>
  <c r="P94" i="128"/>
  <c r="Q94" i="128" s="1"/>
  <c r="P97" i="128"/>
  <c r="Q97" i="128" s="1"/>
  <c r="O59" i="128" l="1"/>
  <c r="P59" i="128" s="1"/>
  <c r="Q59" i="128" s="1"/>
  <c r="H31" i="2"/>
  <c r="H37" i="2" l="1"/>
  <c r="H42" i="2"/>
  <c r="H34" i="2"/>
  <c r="H36" i="2"/>
  <c r="H38" i="2"/>
  <c r="H39" i="2"/>
  <c r="H26" i="2"/>
  <c r="H27" i="2"/>
  <c r="H28" i="2"/>
  <c r="H29" i="2"/>
  <c r="H30" i="2"/>
  <c r="H25" i="2"/>
  <c r="H16" i="2"/>
  <c r="H17" i="2"/>
  <c r="H18" i="2"/>
  <c r="H19" i="2"/>
  <c r="H20" i="2"/>
  <c r="H21" i="2"/>
  <c r="H22" i="2"/>
  <c r="H15" i="2"/>
  <c r="J12" i="2"/>
  <c r="G12" i="2" s="1"/>
  <c r="J44" i="2"/>
  <c r="J42" i="2"/>
  <c r="J41" i="2"/>
  <c r="J59" i="2"/>
  <c r="J56" i="2"/>
  <c r="H56" i="2"/>
  <c r="J55" i="2"/>
  <c r="H55" i="2"/>
  <c r="J54" i="2"/>
  <c r="H54" i="2"/>
  <c r="J53" i="2"/>
  <c r="H53" i="2"/>
  <c r="J52" i="2"/>
  <c r="J23" i="2"/>
  <c r="J14" i="2"/>
  <c r="J13" i="2"/>
  <c r="J11" i="2"/>
  <c r="H59" i="2" l="1"/>
  <c r="E18" i="122" s="1"/>
  <c r="H44" i="2"/>
  <c r="E14" i="122" s="1"/>
  <c r="H32" i="2"/>
  <c r="E10" i="122" s="1"/>
  <c r="H12" i="2"/>
  <c r="H13" i="2" s="1"/>
  <c r="E6" i="122" s="1"/>
  <c r="H23" i="2"/>
  <c r="E8" i="122" s="1"/>
  <c r="J9" i="122" s="1"/>
  <c r="J28" i="2"/>
  <c r="D10" i="125"/>
  <c r="D7" i="125"/>
  <c r="J48" i="2"/>
  <c r="J49" i="2"/>
  <c r="J50" i="2"/>
  <c r="J36" i="2"/>
  <c r="J38" i="2"/>
  <c r="J35" i="2"/>
  <c r="J34" i="2"/>
  <c r="J26" i="2"/>
  <c r="J27" i="2"/>
  <c r="J29" i="2"/>
  <c r="J30" i="2"/>
  <c r="J25" i="2"/>
  <c r="N19" i="122" l="1"/>
  <c r="O19" i="122"/>
  <c r="L15" i="122"/>
  <c r="M15" i="122"/>
  <c r="N15" i="122"/>
  <c r="O15" i="122"/>
  <c r="L39" i="2"/>
  <c r="H9" i="123"/>
  <c r="H10" i="123" l="1"/>
  <c r="F14" i="123" s="1"/>
  <c r="F18" i="123" s="1"/>
  <c r="F20" i="123" s="1"/>
  <c r="F21" i="123" s="1"/>
  <c r="F22" i="123" s="1"/>
  <c r="G61" i="2" s="1"/>
  <c r="H61" i="2" s="1"/>
  <c r="F19" i="123" l="1"/>
  <c r="H40" i="2" l="1"/>
  <c r="E12" i="122" s="1"/>
  <c r="J32" i="2" l="1"/>
  <c r="J40" i="2"/>
  <c r="J45" i="2"/>
  <c r="J46" i="2"/>
  <c r="J51" i="2"/>
  <c r="J60" i="2"/>
  <c r="J61" i="2"/>
  <c r="J62" i="2"/>
  <c r="J63" i="2"/>
  <c r="H48" i="2" l="1"/>
  <c r="H49" i="2"/>
  <c r="H50" i="2"/>
  <c r="H62" i="2" l="1"/>
  <c r="E20" i="122" s="1"/>
  <c r="L21" i="122" l="1"/>
  <c r="J13" i="122"/>
  <c r="N13" i="122"/>
  <c r="M13" i="122"/>
  <c r="L13" i="122"/>
  <c r="K13" i="122"/>
  <c r="M21" i="122" l="1"/>
  <c r="K21" i="122"/>
  <c r="N21" i="122"/>
  <c r="O21" i="122"/>
  <c r="H51" i="2"/>
  <c r="H63" i="2" l="1"/>
  <c r="E16" i="122"/>
  <c r="J15" i="122"/>
  <c r="K15" i="122"/>
  <c r="M17" i="122" l="1"/>
  <c r="N17" i="122"/>
  <c r="O17" i="122"/>
  <c r="J7" i="122"/>
  <c r="K7" i="122"/>
  <c r="K11" i="122" l="1"/>
  <c r="K25" i="122" s="1"/>
  <c r="L11" i="122"/>
  <c r="L25" i="122" s="1"/>
  <c r="N25" i="122"/>
  <c r="O25" i="122"/>
  <c r="J11" i="122"/>
  <c r="J25" i="122" s="1"/>
  <c r="M11" i="122"/>
  <c r="M25" i="122" s="1"/>
  <c r="E22" i="122"/>
  <c r="D10" i="122" s="1"/>
  <c r="O23" i="122" l="1"/>
  <c r="N23" i="122"/>
  <c r="M23" i="122"/>
  <c r="L23" i="122"/>
  <c r="D18" i="122"/>
  <c r="D6" i="122"/>
  <c r="D8" i="122"/>
  <c r="D12" i="122"/>
  <c r="D14" i="122"/>
  <c r="D20" i="122"/>
  <c r="D16" i="122"/>
  <c r="J23" i="122"/>
  <c r="J24" i="122" s="1"/>
  <c r="J26" i="122"/>
  <c r="K26" i="122" s="1"/>
  <c r="L26" i="122" s="1"/>
  <c r="M26" i="122" s="1"/>
  <c r="N26" i="122" s="1"/>
  <c r="O26" i="122" s="1"/>
  <c r="K23" i="122"/>
  <c r="K24" i="122" l="1"/>
  <c r="L24" i="122" s="1"/>
  <c r="M24" i="122" s="1"/>
  <c r="N24" i="122" s="1"/>
  <c r="O24" i="122" s="1"/>
  <c r="D22" i="122"/>
</calcChain>
</file>

<file path=xl/sharedStrings.xml><?xml version="1.0" encoding="utf-8"?>
<sst xmlns="http://schemas.openxmlformats.org/spreadsheetml/2006/main" count="686" uniqueCount="340">
  <si>
    <t>SERVIÇO</t>
  </si>
  <si>
    <t>Quantidade</t>
  </si>
  <si>
    <t>TERRAPLENAGEM</t>
  </si>
  <si>
    <t>Limpeza, desmatamento e destocamento de árvores com diâmetro até 15 cm, com trator de esteira</t>
  </si>
  <si>
    <t>Destocamento de árvores com diâmetro de 15 a 30 cm, com trator de esteira</t>
  </si>
  <si>
    <t> PAVIMENTAÇÃO</t>
  </si>
  <si>
    <t>m²</t>
  </si>
  <si>
    <t>m³</t>
  </si>
  <si>
    <t>t</t>
  </si>
  <si>
    <t>OBRAS DE ARTE CORRENTES E DRENAGEM</t>
  </si>
  <si>
    <t>m</t>
  </si>
  <si>
    <t>Corpo BSTC (greide) diâmetro 0,60 m CA-2 PB inclusive escavação, reaterro e transporte do tubo</t>
  </si>
  <si>
    <t>Berço de concreto ciclópico para BSTC diâmetro 0,60 m</t>
  </si>
  <si>
    <t>OBRAS COMPLEMENTARES</t>
  </si>
  <si>
    <t xml:space="preserve">Deslocamento de cerca de madeira c/ 4 fios de arame </t>
  </si>
  <si>
    <t> SINALIZAÇÃO PERMANENTE</t>
  </si>
  <si>
    <t xml:space="preserve">m </t>
  </si>
  <si>
    <t>SERVIÇOS PRELIMINARES</t>
  </si>
  <si>
    <t>QUANTIDADES</t>
  </si>
  <si>
    <t>PLANILHA ORÇAMENTÁRIA</t>
  </si>
  <si>
    <t>Regularização e compactação do sub-leito (100% P.I.) H = 0,20m</t>
  </si>
  <si>
    <t>Escavação e carga de material de 1ª categoria com escavadeira em Vias Urbanas</t>
  </si>
  <si>
    <t>DER 40167</t>
  </si>
  <si>
    <t>DER 40171</t>
  </si>
  <si>
    <t>DER 60002</t>
  </si>
  <si>
    <t>DER 42578</t>
  </si>
  <si>
    <t>und</t>
  </si>
  <si>
    <t>Destocamento de árvores com diâmetro &gt; 30 cm, com trator de esteira</t>
  </si>
  <si>
    <t>DER 40172</t>
  </si>
  <si>
    <t xml:space="preserve">CÓDIGO </t>
  </si>
  <si>
    <t>1.1</t>
  </si>
  <si>
    <t>2.2</t>
  </si>
  <si>
    <t>2.1</t>
  </si>
  <si>
    <t>Total item 01:</t>
  </si>
  <si>
    <t>Total item 02:</t>
  </si>
  <si>
    <t>2.3</t>
  </si>
  <si>
    <t>2.4</t>
  </si>
  <si>
    <t>2.5</t>
  </si>
  <si>
    <t>3.1</t>
  </si>
  <si>
    <t>Total item 03:</t>
  </si>
  <si>
    <t>3.3</t>
  </si>
  <si>
    <t>3.4</t>
  </si>
  <si>
    <t>3.5</t>
  </si>
  <si>
    <t>3.6</t>
  </si>
  <si>
    <t>3.7</t>
  </si>
  <si>
    <t xml:space="preserve"> DER 40431</t>
  </si>
  <si>
    <t xml:space="preserve"> DER 40514</t>
  </si>
  <si>
    <t>3.2</t>
  </si>
  <si>
    <t>4.1</t>
  </si>
  <si>
    <t>4.2</t>
  </si>
  <si>
    <t>4.3</t>
  </si>
  <si>
    <t>4.4</t>
  </si>
  <si>
    <t>4.5</t>
  </si>
  <si>
    <t>Total item 04:</t>
  </si>
  <si>
    <t>DER 40754</t>
  </si>
  <si>
    <t>SINALIZAÇÃO PROVISÓRIA (DURANTE A OBRA)</t>
  </si>
  <si>
    <t>mês</t>
  </si>
  <si>
    <t>Cerca de arame farpado 4 fios com mourões a cada 2,0 m, esticadores de madeira, a cada 20,0 m, inclusive transporte de mourão e arame farpado)</t>
  </si>
  <si>
    <t>DER 40899</t>
  </si>
  <si>
    <t>Reparo de cerca ( substituição de mourões, grampo e arame farpado), inclusive transportes de
todos os materiais</t>
  </si>
  <si>
    <t>DER 40078</t>
  </si>
  <si>
    <t>DER 40902</t>
  </si>
  <si>
    <t>5.1</t>
  </si>
  <si>
    <t>5.2</t>
  </si>
  <si>
    <t>Total item 05:</t>
  </si>
  <si>
    <t>6.1</t>
  </si>
  <si>
    <t>Total item 06:</t>
  </si>
  <si>
    <t>INSTALAÇÃO DE CANTEIRO, MOBILIZAÇÃO E DESMOBILIZAÇÃO</t>
  </si>
  <si>
    <t>7.1</t>
  </si>
  <si>
    <t>7.2</t>
  </si>
  <si>
    <t>7.3</t>
  </si>
  <si>
    <t>7.4</t>
  </si>
  <si>
    <t>7.5</t>
  </si>
  <si>
    <t>Total item 07:</t>
  </si>
  <si>
    <t>TOTAL GERAL:</t>
  </si>
  <si>
    <t>Tela de proteção de segurança de PVC cor laranja com suporte para sinalização de obras</t>
  </si>
  <si>
    <t>DER 41359</t>
  </si>
  <si>
    <t>Sinalização vertical com chapa revestida em película, inclusive suporte em madeira</t>
  </si>
  <si>
    <t>DER 40936</t>
  </si>
  <si>
    <t>DER EDIF. 10512</t>
  </si>
  <si>
    <t>ADMINISTRAÇÃO LOCAL</t>
  </si>
  <si>
    <t>Total item 08:</t>
  </si>
  <si>
    <t>8.1</t>
  </si>
  <si>
    <t>TOTAL ACUMULADO (R$)</t>
  </si>
  <si>
    <t>TOTAL FINANCEIRO (R$)</t>
  </si>
  <si>
    <t>TOTAL ACUMULADO (%)</t>
  </si>
  <si>
    <t>TOTAL PARCIAL (%)</t>
  </si>
  <si>
    <t>FINANCEIRO (R$)</t>
  </si>
  <si>
    <t>FÍSICO (%)</t>
  </si>
  <si>
    <t>4.0</t>
  </si>
  <si>
    <t>PAVIMENTAÇÃO</t>
  </si>
  <si>
    <t>3.0</t>
  </si>
  <si>
    <t>2.0</t>
  </si>
  <si>
    <t>1.0</t>
  </si>
  <si>
    <t>PERÍODO DE EXECUÇÃO (MÊS)</t>
  </si>
  <si>
    <t>F-F</t>
  </si>
  <si>
    <t>PERCENTUAL GERAL</t>
  </si>
  <si>
    <t>DESCRIÇÃO</t>
  </si>
  <si>
    <t>ITEM</t>
  </si>
  <si>
    <t>CRONOGRAMA FÍSICO-FINANCEIRO</t>
  </si>
  <si>
    <t> SINALIZAÇÃO VIÁRIA</t>
  </si>
  <si>
    <t>5.0</t>
  </si>
  <si>
    <t>6.0</t>
  </si>
  <si>
    <t>7.0</t>
  </si>
  <si>
    <t>8.0</t>
  </si>
  <si>
    <t>OBRAS DE ARTE CORRENTE E DRENAGEM</t>
  </si>
  <si>
    <t>OBRAS COMPLEMENTARES</t>
  </si>
  <si>
    <t>SERVIÇOS PRELIMINARES</t>
  </si>
  <si>
    <t>INSTAL. DE CANTEIRO, MOBILIZAÇÃO E DESMOBILIZAÇÃO</t>
  </si>
  <si>
    <t>ADM LOCAL</t>
  </si>
  <si>
    <t>TOTAL GERAL (R$)</t>
  </si>
  <si>
    <t>GLOBAL</t>
  </si>
  <si>
    <t>PERÍODO LICITATÓRIO/ ORDEM DE SERVIÇO</t>
  </si>
  <si>
    <t>Caixa coletora concreto armado H= 2,00 m, inclusive escavação</t>
  </si>
  <si>
    <t>DER 40563</t>
  </si>
  <si>
    <t>SICRO 2003454</t>
  </si>
  <si>
    <t>Dissipador de energia - DEB 04 - areia extraída e brita e pedra de mão produzidas</t>
  </si>
  <si>
    <t>Placa de obra nas dimensões de 3,0 x 6,0 m, padrão DER-ES</t>
  </si>
  <si>
    <t>DER 41500</t>
  </si>
  <si>
    <t>Mobilização e desmobilização de container de 51 km até 150 km</t>
  </si>
  <si>
    <t>DER 41496</t>
  </si>
  <si>
    <t>Valor referen.</t>
  </si>
  <si>
    <t>Valor c/ INCC</t>
  </si>
  <si>
    <t>Sem BDI</t>
  </si>
  <si>
    <t>COM BDI</t>
  </si>
  <si>
    <t>DER 41503</t>
  </si>
  <si>
    <t>DER 41499</t>
  </si>
  <si>
    <t>Rede de esgoto, contendo fossa e filtro, incl. tubos e conexões de ligação entre caixas, considerando distância de 25m</t>
  </si>
  <si>
    <t>DER 41501</t>
  </si>
  <si>
    <t>DER 41527</t>
  </si>
  <si>
    <t>Reservatório de fibra de vidro de 1000 L, incl. suporte em madeira de 7x12cm, elevado de 4m</t>
  </si>
  <si>
    <t>DER 41579</t>
  </si>
  <si>
    <t>Aluguel de container para almoxarifado</t>
  </si>
  <si>
    <t>DER 41531</t>
  </si>
  <si>
    <t>Barracão em chapa compensada 12mm e pont. 8x8cm, piso cimentado e cobertura de telhas fibrocimento 6mm, incl. ponto de luz</t>
  </si>
  <si>
    <t>Administração local</t>
  </si>
  <si>
    <r>
      <t xml:space="preserve">Serviço: </t>
    </r>
    <r>
      <rPr>
        <sz val="9"/>
        <color rgb="FF000000"/>
        <rFont val="Arial"/>
        <family val="2"/>
      </rPr>
      <t>Administração Local</t>
    </r>
  </si>
  <si>
    <r>
      <t xml:space="preserve">Unidade: </t>
    </r>
    <r>
      <rPr>
        <sz val="9"/>
        <color rgb="FF000000"/>
        <rFont val="Arial"/>
        <family val="2"/>
      </rPr>
      <t>und</t>
    </r>
  </si>
  <si>
    <t>Item 8.1</t>
  </si>
  <si>
    <t>MÃO DE OBRA</t>
  </si>
  <si>
    <t>Unid</t>
  </si>
  <si>
    <t>Código</t>
  </si>
  <si>
    <t>Unidade</t>
  </si>
  <si>
    <t>Consumo</t>
  </si>
  <si>
    <t>Pr. Unit.</t>
  </si>
  <si>
    <t>Subtotal</t>
  </si>
  <si>
    <t>P9812</t>
  </si>
  <si>
    <t>SubTotal:</t>
  </si>
  <si>
    <t>RESUMO</t>
  </si>
  <si>
    <t>DISCRIMINAÇÃO</t>
  </si>
  <si>
    <t>TAXA(%)</t>
  </si>
  <si>
    <t>VALORES</t>
  </si>
  <si>
    <t>Mão-de-Obra(A)</t>
  </si>
  <si>
    <t>Materiais(B)</t>
  </si>
  <si>
    <t>Equipamentos(C)</t>
  </si>
  <si>
    <t>Produção da Equipe(D)</t>
  </si>
  <si>
    <t>Custo Horário Total(A+C)</t>
  </si>
  <si>
    <t>Custo Unitário da Execução[(A/D)+(C/D)] = E</t>
  </si>
  <si>
    <t>Custo Direto Total(B+E)</t>
  </si>
  <si>
    <t>Bonificações e Despesas Indiretas - BDI</t>
  </si>
  <si>
    <t>CUSTO UNITÁRIO PARA O SERVIÇO DA ADMINISTRAÇÃO (Adotado)</t>
  </si>
  <si>
    <t xml:space="preserve">RESPONSÁVEL TÉCNICO PMI- JOÃO BOSCO DAL COL DE MARTIN </t>
  </si>
  <si>
    <t>ENGENHEIRO CIVIL- CREA ES-043192/D</t>
  </si>
  <si>
    <t>COMPOSIÇÃO 01</t>
  </si>
  <si>
    <t>COMP.01</t>
  </si>
  <si>
    <t>(A)Equipamento</t>
  </si>
  <si>
    <t>Código
padrão</t>
  </si>
  <si>
    <t>Ut. Pr</t>
  </si>
  <si>
    <t>Ut. Impr</t>
  </si>
  <si>
    <t>Vl. Hr. Prod</t>
  </si>
  <si>
    <t>Vl. Hr. Imp</t>
  </si>
  <si>
    <t>Custo Horário</t>
  </si>
  <si>
    <t>(A)Total:</t>
  </si>
  <si>
    <t>(B)Mão-de-Obra</t>
  </si>
  <si>
    <t>Eq. Salarial</t>
  </si>
  <si>
    <t>Encargos(%)</t>
  </si>
  <si>
    <t>Sal/Hora</t>
  </si>
  <si>
    <r>
      <rPr>
        <sz val="10"/>
        <rFont val="Arial MT"/>
        <family val="2"/>
      </rPr>
      <t>Calceteiro</t>
    </r>
  </si>
  <si>
    <r>
      <rPr>
        <sz val="10"/>
        <rFont val="Arial MT"/>
        <family val="2"/>
      </rPr>
      <t>Encarregado de pavimentação</t>
    </r>
  </si>
  <si>
    <r>
      <rPr>
        <sz val="10"/>
        <rFont val="Arial MT"/>
        <family val="2"/>
      </rPr>
      <t>Servente</t>
    </r>
  </si>
  <si>
    <t>(B)Total:</t>
  </si>
  <si>
    <t>(C)Itens de Incidência</t>
  </si>
  <si>
    <t>%</t>
  </si>
  <si>
    <t>M. O.</t>
  </si>
  <si>
    <t>Equip.</t>
  </si>
  <si>
    <t>Mat.</t>
  </si>
  <si>
    <t>Custo</t>
  </si>
  <si>
    <r>
      <rPr>
        <sz val="10"/>
        <rFont val="Arial MT"/>
        <family val="2"/>
      </rPr>
      <t>Ferramentas manuais</t>
    </r>
  </si>
  <si>
    <r>
      <rPr>
        <sz val="10"/>
        <rFont val="Arial MT"/>
        <family val="2"/>
      </rPr>
      <t>X</t>
    </r>
  </si>
  <si>
    <t>(C)Total:</t>
  </si>
  <si>
    <t>Custo Horário da Execução (A) + (B) + (C)</t>
  </si>
  <si>
    <t>(D) Produção da Equipe</t>
  </si>
  <si>
    <t>(E) Custo Unitário da Execução [(A) + (B) + (C)] / (D)</t>
  </si>
  <si>
    <t>(F)Materiais</t>
  </si>
  <si>
    <t>Unid.</t>
  </si>
  <si>
    <t>Custo Unitário</t>
  </si>
  <si>
    <t>(F)Total:</t>
  </si>
  <si>
    <t>(G)Serviços</t>
  </si>
  <si>
    <t>(G)Total:</t>
  </si>
  <si>
    <t>(H)Itens de Transporte</t>
  </si>
  <si>
    <t>Fórmula</t>
  </si>
  <si>
    <t>X1</t>
  </si>
  <si>
    <t>X2</t>
  </si>
  <si>
    <t>X3</t>
  </si>
  <si>
    <t>Custo Unit.</t>
  </si>
  <si>
    <r>
      <rPr>
        <sz val="10"/>
        <rFont val="Arial MT"/>
        <family val="2"/>
      </rPr>
      <t>t</t>
    </r>
  </si>
  <si>
    <t>Custo Direto Total (E) + (F) + (G) + (H)</t>
  </si>
  <si>
    <t>Preço Unitário Total</t>
  </si>
  <si>
    <t>Compactador manual LF-100 gasol marca de referência Honda asfal 500mm ou equivalente</t>
  </si>
  <si>
    <t>COMP. 03</t>
  </si>
  <si>
    <t>DNIT</t>
  </si>
  <si>
    <t>OUTUBRO 2021</t>
  </si>
  <si>
    <t>JUNHO 2021</t>
  </si>
  <si>
    <t>JANEIRO 2022</t>
  </si>
  <si>
    <t>INCC</t>
  </si>
  <si>
    <t>DER</t>
  </si>
  <si>
    <t>REAJUSTAMENTO DE INCC             Janeiro 2022</t>
  </si>
  <si>
    <t>2.6</t>
  </si>
  <si>
    <t>2.7</t>
  </si>
  <si>
    <t>2.8</t>
  </si>
  <si>
    <t>4.6</t>
  </si>
  <si>
    <t>6.3</t>
  </si>
  <si>
    <t>Responsável Técnico PMI</t>
  </si>
  <si>
    <t>Engenheiro Civil - CREA-ES 043192/D</t>
  </si>
  <si>
    <t>João Bosco Dal Col De Martin</t>
  </si>
  <si>
    <t>PREFEITURA MUNICIPAL DE ITARANA-ES</t>
  </si>
  <si>
    <t>QUANTIDADE</t>
  </si>
  <si>
    <t>VALOR UNITÁRIO (R$)</t>
  </si>
  <si>
    <t>VALOR TOTAL (R$)</t>
  </si>
  <si>
    <t>UNIDADE</t>
  </si>
  <si>
    <t>Valor Unitário  (R$)</t>
  </si>
  <si>
    <t>Valor Total (R$)</t>
  </si>
  <si>
    <t>Unidades</t>
  </si>
  <si>
    <r>
      <rPr>
        <b/>
        <sz val="12"/>
        <rFont val="Arial"/>
        <family val="2"/>
      </rPr>
      <t>OBRA</t>
    </r>
    <r>
      <rPr>
        <sz val="12"/>
        <rFont val="Arial"/>
        <family val="2"/>
      </rPr>
      <t>: Drenagem e Pavimentação</t>
    </r>
  </si>
  <si>
    <r>
      <rPr>
        <b/>
        <sz val="12"/>
        <rFont val="Arial"/>
        <family val="2"/>
      </rPr>
      <t>ORÇAMENTISTA:</t>
    </r>
    <r>
      <rPr>
        <sz val="12"/>
        <rFont val="Arial"/>
        <family val="2"/>
      </rPr>
      <t xml:space="preserve"> João Bosco Dal Col De Martin</t>
    </r>
  </si>
  <si>
    <r>
      <rPr>
        <b/>
        <sz val="12"/>
        <rFont val="Arial"/>
        <family val="2"/>
      </rPr>
      <t>BDI (desonerado):</t>
    </r>
    <r>
      <rPr>
        <sz val="12"/>
        <rFont val="Arial"/>
        <family val="2"/>
      </rPr>
      <t xml:space="preserve"> 29,63%             </t>
    </r>
    <r>
      <rPr>
        <b/>
        <sz val="12"/>
        <rFont val="Arial"/>
        <family val="2"/>
      </rPr>
      <t xml:space="preserve"> LS: </t>
    </r>
    <r>
      <rPr>
        <sz val="12"/>
        <rFont val="Arial"/>
        <family val="2"/>
      </rPr>
      <t>128,33% (horista)   59,15% (mensalista)</t>
    </r>
  </si>
  <si>
    <t>Equipe topográfica para serviços simples de locação e nivelamento (incluindo equipamento, transporte e profissionais nível médio)</t>
  </si>
  <si>
    <t>Rede de luz, incl. padrão entr. energia trifás. cabo ligação até barracões, quadro distrib., disj. e chave de força, cons. 20m entre padrão entr.e QDG</t>
  </si>
  <si>
    <t>Meio fio (assentamento), inclusive caiação</t>
  </si>
  <si>
    <t>Pó de pedra (incl. 0% IUM) s/ frete</t>
  </si>
  <si>
    <t>Retroescavadeira MF 86 TM (MASSEY FERGUSSON) ou equivalente</t>
  </si>
  <si>
    <t>RESPONSÁVEL TÉCNICO PMI- JOÃO BOSCO DAL COL DE MARTIN</t>
  </si>
  <si>
    <t>1,055XP + 1,099XR + 4,396</t>
  </si>
  <si>
    <t xml:space="preserve"> XP = 36,6KM; XR = 2,00 KM</t>
  </si>
  <si>
    <t xml:space="preserve">TR-201-00 (Comercial - Caminhão basculante) - Transp. de Pó de pedra </t>
  </si>
  <si>
    <t>BDI:29,63%</t>
  </si>
  <si>
    <t>Assentamento de bloco de concreto (35 MPa), esp.=8cm, sobre colchão de pó de pedra esp.=5cm, inclusive fornecimento do pó de pedra e compactação, inclusive transportes</t>
  </si>
  <si>
    <t>Boca de concreto ciclópico para BSTC diâmetro 0,60 m</t>
  </si>
  <si>
    <t xml:space="preserve"> DER 40530</t>
  </si>
  <si>
    <r>
      <rPr>
        <b/>
        <sz val="10"/>
        <rFont val="Arial MT"/>
      </rPr>
      <t>Serviço 5.1:</t>
    </r>
    <r>
      <rPr>
        <sz val="10"/>
        <rFont val="Arial MT"/>
        <family val="2"/>
      </rPr>
      <t xml:space="preserve"> Assentamento de bloco de concreto (35 MPa), esp.=8cm, sobre colchão de pó de pedra areia esp.=5cm, inclusive fornecimento do pó de pedra e compactação, inclusive transportes
</t>
    </r>
  </si>
  <si>
    <r>
      <rPr>
        <b/>
        <sz val="10"/>
        <rFont val="Arial"/>
        <family val="2"/>
      </rPr>
      <t>Unidade:</t>
    </r>
    <r>
      <rPr>
        <sz val="10"/>
        <rFont val="Arial"/>
        <family val="2"/>
      </rPr>
      <t xml:space="preserve"> M²</t>
    </r>
  </si>
  <si>
    <t>Transp. p/ Bota-fora TR-201-00 (Comercial - Caminhão basculante)  (1,367XP + 1,424XR + 5,698) XP=5,7 e XR=1</t>
  </si>
  <si>
    <t>MEMÓRIA DE CÁLCULO</t>
  </si>
  <si>
    <r>
      <t xml:space="preserve">OBJETO: </t>
    </r>
    <r>
      <rPr>
        <sz val="11"/>
        <color theme="1"/>
        <rFont val="Arial"/>
        <family val="2"/>
      </rPr>
      <t>Drenagem e Pavimentação, município de Itaguaçu/ES</t>
    </r>
  </si>
  <si>
    <r>
      <t xml:space="preserve">LOCAL: </t>
    </r>
    <r>
      <rPr>
        <sz val="11"/>
        <color theme="1"/>
        <rFont val="Arial"/>
        <family val="2"/>
      </rPr>
      <t>Rodovia ES-260, entre o Bairro Lírio do Campo e o Residencial Cidade Jardim, Itaguaçu-ES</t>
    </r>
  </si>
  <si>
    <t>CÓDIGO</t>
  </si>
  <si>
    <t>DESCRIÇÃO DO SERVIÇO</t>
  </si>
  <si>
    <t>ESTAQUEAMENTO</t>
  </si>
  <si>
    <t>POSIÇÃO</t>
  </si>
  <si>
    <t>EXTENSÃO (m)</t>
  </si>
  <si>
    <t>LARGURA (m)</t>
  </si>
  <si>
    <t>ALTURA (m)</t>
  </si>
  <si>
    <t>ÁREA (m²)</t>
  </si>
  <si>
    <t>VOLUME (m³)</t>
  </si>
  <si>
    <t>TOTAL</t>
  </si>
  <si>
    <t>INICIAL</t>
  </si>
  <si>
    <t>FINAL</t>
  </si>
  <si>
    <t>SERVIÇO PRELIMINAR</t>
  </si>
  <si>
    <t>M²</t>
  </si>
  <si>
    <t>+</t>
  </si>
  <si>
    <t>Transp. Limpeza TR-201-00 (Comercial - Caminhão basculante) (1,096XP + 1,141XR + 4,567)</t>
  </si>
  <si>
    <t>0,35T/ARV.</t>
  </si>
  <si>
    <t>M³</t>
  </si>
  <si>
    <t>Conforme Mapa de cubação - EIXO DA RODOVIA</t>
  </si>
  <si>
    <t>T</t>
  </si>
  <si>
    <t>M</t>
  </si>
  <si>
    <t>LD</t>
  </si>
  <si>
    <t>LE</t>
  </si>
  <si>
    <t>7.6</t>
  </si>
  <si>
    <t>COMPOSIÇÃO 02</t>
  </si>
  <si>
    <t>MÊS</t>
  </si>
  <si>
    <t xml:space="preserve">*considerando 09 dias </t>
  </si>
  <si>
    <t>INSTALAÇÕES DE CANTEIRO, MOBILIZAÇÃO E DESMOBILIZAÇÃO</t>
  </si>
  <si>
    <t>Rede de água c/ padrão de entrada d'água diâm. 3/4" conf. CESAN, incl. tubos e conexões p/ aliment., distrib., extravas. e limp., cons. o padrão a 25m</t>
  </si>
  <si>
    <t>UND</t>
  </si>
  <si>
    <t>*coforme cronograma físico financeiro</t>
  </si>
  <si>
    <t>*instalação interna de canteiro de obras</t>
  </si>
  <si>
    <t>*identificação de objeto</t>
  </si>
  <si>
    <t>*considerando 350 kg / árvore</t>
  </si>
  <si>
    <t>estacas</t>
  </si>
  <si>
    <t>*transporte de conteiner item 2.7</t>
  </si>
  <si>
    <t>peso específico</t>
  </si>
  <si>
    <t>Fi</t>
  </si>
  <si>
    <t>volume (m³)</t>
  </si>
  <si>
    <t>item 3.5</t>
  </si>
  <si>
    <t>eixo</t>
  </si>
  <si>
    <t>Sinalização vertical, inclusive transporte de placa sinalização e madeira</t>
  </si>
  <si>
    <t>DER 40145</t>
  </si>
  <si>
    <t>Transporte, carga e desgarca de material de pavimentação</t>
  </si>
  <si>
    <t>TR-201-00 (Comercial - Caminhão basculante) - Transp. De Bloco</t>
  </si>
  <si>
    <r>
      <rPr>
        <b/>
        <sz val="10"/>
        <rFont val="Arial"/>
        <family val="2"/>
      </rPr>
      <t>Unidade:</t>
    </r>
    <r>
      <rPr>
        <sz val="10"/>
        <rFont val="Arial"/>
        <family val="2"/>
      </rPr>
      <t xml:space="preserve"> t</t>
    </r>
  </si>
  <si>
    <t xml:space="preserve"> XP = 0,00 KM; XR = 2,00 KM</t>
  </si>
  <si>
    <t>Grama em placas em taludes com estacas de madeira, fornecimento e plantio</t>
  </si>
  <si>
    <t>DER 42210</t>
  </si>
  <si>
    <t>Religação de rede de água em PVC DN 32mm, incluisve conexões</t>
  </si>
  <si>
    <t>DER 41226</t>
  </si>
  <si>
    <t>Religação de rede de água em PVC DN 25mm, incluisve conexões</t>
  </si>
  <si>
    <t>DER 41225</t>
  </si>
  <si>
    <t>Engenheiro junior</t>
  </si>
  <si>
    <t>COMPOSIÇÃO 03 - ADMINISTRAÇÃO LOCAL</t>
  </si>
  <si>
    <t>COMP.02</t>
  </si>
  <si>
    <t>COMPOSIÇÃO 04</t>
  </si>
  <si>
    <r>
      <rPr>
        <b/>
        <sz val="10"/>
        <rFont val="Arial MT"/>
      </rPr>
      <t>Serviço 4.1:</t>
    </r>
    <r>
      <rPr>
        <sz val="10"/>
        <rFont val="Arial MT"/>
        <family val="2"/>
      </rPr>
      <t xml:space="preserve">Meio fio (assentamento), inclusive caiação
</t>
    </r>
  </si>
  <si>
    <t>Argamassa cimento e areia traço 1:4, tudo incluído</t>
  </si>
  <si>
    <t>Caiação de meio fios, sarjetas, etc</t>
  </si>
  <si>
    <t>Escavação manual furos, valetas mat. 1ª cat. H= 0,00 a 1,50 m (dim. reduz.</t>
  </si>
  <si>
    <t>COMP.04</t>
  </si>
  <si>
    <t xml:space="preserve">SINALIZAÇÃO VIÁRIA </t>
  </si>
  <si>
    <t>João Bosco dal Col De Martin</t>
  </si>
  <si>
    <t>Engenheira Civil - CREA-ES 043192/D</t>
  </si>
  <si>
    <r>
      <t xml:space="preserve">RESPONSÁVEL TÉCNICO: </t>
    </r>
    <r>
      <rPr>
        <sz val="11"/>
        <color theme="1"/>
        <rFont val="Arial"/>
        <family val="2"/>
      </rPr>
      <t>João Bosco Dal Col De Martin</t>
    </r>
  </si>
  <si>
    <r>
      <t xml:space="preserve">GESTOR: </t>
    </r>
    <r>
      <rPr>
        <sz val="11"/>
        <color theme="1"/>
        <rFont val="Arial"/>
        <family val="2"/>
      </rPr>
      <t>Prefeitura Municipal de Itaarana/ES</t>
    </r>
  </si>
  <si>
    <r>
      <t xml:space="preserve">OBRA: </t>
    </r>
    <r>
      <rPr>
        <sz val="11"/>
        <color theme="1"/>
        <rFont val="Arial"/>
        <family val="2"/>
      </rPr>
      <t>Drenagem e Pavimentação</t>
    </r>
  </si>
  <si>
    <r>
      <t xml:space="preserve">TIPO DE OBRA : </t>
    </r>
    <r>
      <rPr>
        <sz val="12"/>
        <rFont val="Arial"/>
        <family val="2"/>
      </rPr>
      <t>Drenagem e Pavimentação, município de Itarana/ES</t>
    </r>
  </si>
  <si>
    <r>
      <rPr>
        <b/>
        <sz val="12"/>
        <rFont val="Arial"/>
        <family val="2"/>
      </rPr>
      <t xml:space="preserve">LOCAL: </t>
    </r>
    <r>
      <rPr>
        <sz val="12"/>
        <rFont val="Arial"/>
        <family val="2"/>
      </rPr>
      <t>Estrada Rural Municipal, Comunidade de Santa Rita, Itarana-ES</t>
    </r>
  </si>
  <si>
    <r>
      <t>LOCAL :</t>
    </r>
    <r>
      <rPr>
        <sz val="12"/>
        <rFont val="Arial"/>
        <family val="2"/>
      </rPr>
      <t xml:space="preserve"> Estrada Rural Municipal, Comunidade de Santa Rita, Itarana-ES</t>
    </r>
  </si>
  <si>
    <r>
      <t xml:space="preserve">LOCAL: </t>
    </r>
    <r>
      <rPr>
        <sz val="11"/>
        <color theme="1"/>
        <rFont val="Arial"/>
        <family val="2"/>
      </rPr>
      <t>Estrada Rural Municipal, Comunidade de Santa Rita, Itarana-ES</t>
    </r>
  </si>
  <si>
    <r>
      <rPr>
        <b/>
        <sz val="10"/>
        <rFont val="Arial MT"/>
      </rPr>
      <t>Serviço 5.2:</t>
    </r>
    <r>
      <rPr>
        <sz val="10"/>
        <rFont val="Arial MT"/>
        <family val="2"/>
      </rPr>
      <t xml:space="preserve">Transporte, carga e desgarca de material de pavimentação
</t>
    </r>
  </si>
  <si>
    <t>Itarana/ES, janeiro de 2023</t>
  </si>
  <si>
    <t>Itarana, janeiro de 2023</t>
  </si>
  <si>
    <t>ITARANA, JANEIRO DE 2023</t>
  </si>
  <si>
    <t>COMPOSIÇÃO 03</t>
  </si>
  <si>
    <t>LD+LE</t>
  </si>
  <si>
    <t>VAR.</t>
  </si>
  <si>
    <t>6.2</t>
  </si>
  <si>
    <r>
      <rPr>
        <b/>
        <sz val="10"/>
        <rFont val="Arial MT"/>
      </rPr>
      <t>Tabela de Preços:</t>
    </r>
    <r>
      <rPr>
        <sz val="10"/>
        <rFont val="Arial MT"/>
        <family val="2"/>
      </rPr>
      <t xml:space="preserve"> Referencial de Preços Janeiro 2023, desonerado</t>
    </r>
  </si>
  <si>
    <r>
      <t xml:space="preserve">Data Base: </t>
    </r>
    <r>
      <rPr>
        <sz val="9"/>
        <color rgb="FF000000"/>
        <rFont val="Arial"/>
        <family val="2"/>
      </rPr>
      <t>janeiro 2023 DER/ES</t>
    </r>
  </si>
  <si>
    <t>Transp. Limpeza TR-201-00 (Comercial - Caminhão basculante) (1,554XP + 1,619XR + 6,477) XP=5,7 e XR=1</t>
  </si>
  <si>
    <t>Transp. p/ Bota-fora TR-201-00 (Comercial - Caminhão basculante)  (1,554XP + 1,619XR + 6,477) XP=5,7 e XR=1</t>
  </si>
  <si>
    <r>
      <t xml:space="preserve">DATA BASE: </t>
    </r>
    <r>
      <rPr>
        <sz val="12"/>
        <rFont val="Arial"/>
        <family val="2"/>
      </rPr>
      <t>Julho de 2022 / Atualização 26/01/2023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</si>
</sst>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0.000"/>
    <numFmt numFmtId="167" formatCode="0.0000"/>
    <numFmt numFmtId="168" formatCode="* #,##0.00\ ;\-* #,##0.00\ ;* \-#\ ;@\ "/>
    <numFmt numFmtId="169" formatCode="_-* #,##0.0000_-;\-* #,##0.0000_-;_-* &quot;-&quot;??_-;_-@_-"/>
    <numFmt numFmtId="170" formatCode="_-* #,##0.00000_-;\-* #,##0.00000_-;_-* &quot;-&quot;??_-;_-@_-"/>
    <numFmt numFmtId="171" formatCode="_-* #,##0.000_-;\-* #,##0.000_-;_-* &quot;-&quot;??_-;_-@_-"/>
    <numFmt numFmtId="172" formatCode="_-* #,##0.0_-;\-* #,##0.0_-;_-* &quot;-&quot;??_-;_-@_-"/>
    <numFmt numFmtId="173" formatCode="_-* #,##0.000_-;\-* #,##0.000_-;_-* &quot;-&quot;???_-;_-@_-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MS Sans Serif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color rgb="FF000000"/>
      <name val="Times New Roman"/>
      <family val="1"/>
    </font>
    <font>
      <sz val="8"/>
      <name val="Arial MT"/>
    </font>
    <font>
      <sz val="10"/>
      <name val="Arial MT"/>
    </font>
    <font>
      <sz val="10"/>
      <name val="Arial MT"/>
      <family val="2"/>
    </font>
    <font>
      <sz val="10"/>
      <color rgb="FF000000"/>
      <name val="Arial MT"/>
      <family val="2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MT"/>
    </font>
    <font>
      <sz val="10"/>
      <color rgb="FF000000"/>
      <name val="Arial MT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CC"/>
        <bgColor rgb="FFCCCCCC"/>
      </patternFill>
    </fill>
    <fill>
      <patternFill patternType="solid">
        <fgColor theme="4" tint="0.79998168889431442"/>
        <bgColor rgb="FF66666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FCFCF"/>
        <bgColor rgb="FFCFCFC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5E5E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3">
    <xf numFmtId="0" fontId="0" fillId="0" borderId="0"/>
    <xf numFmtId="0" fontId="1" fillId="0" borderId="0"/>
    <xf numFmtId="0" fontId="1" fillId="0" borderId="0"/>
    <xf numFmtId="0" fontId="5" fillId="0" borderId="0"/>
    <xf numFmtId="0" fontId="7" fillId="0" borderId="0"/>
    <xf numFmtId="165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14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/>
    <xf numFmtId="0" fontId="28" fillId="0" borderId="0"/>
    <xf numFmtId="0" fontId="13" fillId="0" borderId="0"/>
  </cellStyleXfs>
  <cellXfs count="477">
    <xf numFmtId="0" fontId="0" fillId="0" borderId="0" xfId="0"/>
    <xf numFmtId="0" fontId="1" fillId="0" borderId="0" xfId="2"/>
    <xf numFmtId="4" fontId="1" fillId="0" borderId="0" xfId="2" applyNumberFormat="1"/>
    <xf numFmtId="0" fontId="1" fillId="0" borderId="0" xfId="2" applyAlignment="1">
      <alignment horizontal="left"/>
    </xf>
    <xf numFmtId="0" fontId="1" fillId="0" borderId="0" xfId="8" applyFont="1"/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/>
    </xf>
    <xf numFmtId="43" fontId="1" fillId="0" borderId="4" xfId="7" applyFont="1" applyFill="1" applyBorder="1" applyAlignment="1">
      <alignment horizontal="center" vertical="center"/>
    </xf>
    <xf numFmtId="43" fontId="1" fillId="0" borderId="0" xfId="7" applyFont="1" applyFill="1" applyAlignment="1">
      <alignment vertical="center"/>
    </xf>
    <xf numFmtId="43" fontId="1" fillId="0" borderId="0" xfId="7" applyFont="1" applyFill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4" xfId="2" applyBorder="1" applyAlignment="1">
      <alignment horizontal="center" vertical="center"/>
    </xf>
    <xf numFmtId="43" fontId="7" fillId="0" borderId="4" xfId="7" applyFont="1" applyFill="1" applyBorder="1" applyAlignment="1">
      <alignment horizontal="center" vertical="center" wrapText="1"/>
    </xf>
    <xf numFmtId="0" fontId="14" fillId="0" borderId="0" xfId="8"/>
    <xf numFmtId="4" fontId="6" fillId="0" borderId="0" xfId="2" applyNumberFormat="1" applyFont="1" applyAlignment="1">
      <alignment horizontal="left" vertical="center" wrapText="1"/>
    </xf>
    <xf numFmtId="4" fontId="2" fillId="0" borderId="0" xfId="3" applyNumberFormat="1" applyFont="1" applyAlignment="1">
      <alignment horizontal="center" vertical="center" wrapText="1"/>
    </xf>
    <xf numFmtId="0" fontId="15" fillId="0" borderId="0" xfId="8" applyFont="1"/>
    <xf numFmtId="0" fontId="9" fillId="0" borderId="0" xfId="8" applyFont="1" applyAlignment="1">
      <alignment vertical="center"/>
    </xf>
    <xf numFmtId="0" fontId="16" fillId="0" borderId="0" xfId="8" applyFont="1"/>
    <xf numFmtId="4" fontId="9" fillId="4" borderId="4" xfId="8" applyNumberFormat="1" applyFont="1" applyFill="1" applyBorder="1" applyAlignment="1">
      <alignment horizontal="center" vertical="center"/>
    </xf>
    <xf numFmtId="10" fontId="9" fillId="4" borderId="4" xfId="8" applyNumberFormat="1" applyFont="1" applyFill="1" applyBorder="1" applyAlignment="1">
      <alignment horizontal="center" vertical="center"/>
    </xf>
    <xf numFmtId="43" fontId="1" fillId="0" borderId="4" xfId="14" applyFont="1" applyBorder="1" applyAlignment="1">
      <alignment horizontal="center" vertical="center"/>
    </xf>
    <xf numFmtId="0" fontId="1" fillId="0" borderId="4" xfId="8" applyFont="1" applyBorder="1" applyAlignment="1">
      <alignment horizontal="center" vertical="center"/>
    </xf>
    <xf numFmtId="10" fontId="1" fillId="6" borderId="4" xfId="15" applyNumberFormat="1" applyFont="1" applyFill="1" applyBorder="1" applyAlignment="1">
      <alignment horizontal="center" vertical="center"/>
    </xf>
    <xf numFmtId="0" fontId="1" fillId="6" borderId="4" xfId="8" applyFont="1" applyFill="1" applyBorder="1" applyAlignment="1">
      <alignment horizontal="center" vertical="center" wrapText="1"/>
    </xf>
    <xf numFmtId="9" fontId="1" fillId="6" borderId="4" xfId="15" applyFont="1" applyFill="1" applyBorder="1" applyAlignment="1">
      <alignment horizontal="center" vertical="center"/>
    </xf>
    <xf numFmtId="43" fontId="1" fillId="0" borderId="4" xfId="8" applyNumberFormat="1" applyFont="1" applyBorder="1" applyAlignment="1">
      <alignment horizontal="center" vertical="center"/>
    </xf>
    <xf numFmtId="0" fontId="9" fillId="7" borderId="4" xfId="8" applyFont="1" applyFill="1" applyBorder="1" applyAlignment="1">
      <alignment horizontal="center" vertical="center"/>
    </xf>
    <xf numFmtId="9" fontId="1" fillId="0" borderId="4" xfId="13" applyFont="1" applyBorder="1" applyAlignment="1">
      <alignment horizontal="center" vertical="center"/>
    </xf>
    <xf numFmtId="164" fontId="9" fillId="4" borderId="4" xfId="12" applyFont="1" applyFill="1" applyBorder="1" applyAlignment="1">
      <alignment horizontal="center" vertical="center"/>
    </xf>
    <xf numFmtId="43" fontId="1" fillId="0" borderId="7" xfId="7" applyFont="1" applyFill="1" applyBorder="1" applyAlignment="1">
      <alignment horizontal="center" vertical="center"/>
    </xf>
    <xf numFmtId="43" fontId="1" fillId="0" borderId="0" xfId="7" applyFont="1" applyFill="1" applyBorder="1" applyAlignment="1">
      <alignment horizontal="center" vertical="center"/>
    </xf>
    <xf numFmtId="0" fontId="19" fillId="0" borderId="0" xfId="20"/>
    <xf numFmtId="0" fontId="21" fillId="0" borderId="0" xfId="20" applyFont="1" applyAlignment="1">
      <alignment horizontal="left" vertical="center" wrapText="1"/>
    </xf>
    <xf numFmtId="1" fontId="3" fillId="0" borderId="9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vertical="center" wrapText="1"/>
    </xf>
    <xf numFmtId="4" fontId="3" fillId="0" borderId="9" xfId="2" applyNumberFormat="1" applyFont="1" applyBorder="1" applyAlignment="1">
      <alignment horizontal="center" vertical="center" wrapText="1"/>
    </xf>
    <xf numFmtId="164" fontId="3" fillId="0" borderId="9" xfId="12" applyFont="1" applyFill="1" applyBorder="1" applyAlignment="1">
      <alignment horizontal="center" vertical="center" wrapText="1"/>
    </xf>
    <xf numFmtId="0" fontId="1" fillId="0" borderId="0" xfId="20" applyFont="1"/>
    <xf numFmtId="1" fontId="15" fillId="9" borderId="2" xfId="20" applyNumberFormat="1" applyFont="1" applyFill="1" applyBorder="1" applyAlignment="1">
      <alignment vertical="center"/>
    </xf>
    <xf numFmtId="0" fontId="21" fillId="0" borderId="3" xfId="20" applyFont="1" applyBorder="1" applyAlignment="1">
      <alignment horizontal="left" vertical="center" wrapText="1"/>
    </xf>
    <xf numFmtId="0" fontId="15" fillId="0" borderId="23" xfId="20" applyFont="1" applyBorder="1" applyAlignment="1">
      <alignment horizontal="center" vertical="center" wrapText="1"/>
    </xf>
    <xf numFmtId="0" fontId="15" fillId="0" borderId="8" xfId="20" applyFont="1" applyBorder="1" applyAlignment="1">
      <alignment horizontal="center" vertical="center" wrapText="1"/>
    </xf>
    <xf numFmtId="0" fontId="15" fillId="0" borderId="10" xfId="20" applyFont="1" applyBorder="1" applyAlignment="1">
      <alignment horizontal="center" vertical="center" wrapText="1"/>
    </xf>
    <xf numFmtId="0" fontId="25" fillId="10" borderId="11" xfId="20" applyFont="1" applyFill="1" applyBorder="1" applyAlignment="1">
      <alignment horizontal="center" vertical="center" wrapText="1"/>
    </xf>
    <xf numFmtId="0" fontId="21" fillId="0" borderId="12" xfId="20" applyFont="1" applyBorder="1" applyAlignment="1">
      <alignment horizontal="left" vertical="center" wrapText="1"/>
    </xf>
    <xf numFmtId="0" fontId="21" fillId="0" borderId="12" xfId="20" applyFont="1" applyBorder="1" applyAlignment="1">
      <alignment horizontal="center" vertical="center" wrapText="1"/>
    </xf>
    <xf numFmtId="0" fontId="14" fillId="0" borderId="0" xfId="20" applyFont="1"/>
    <xf numFmtId="2" fontId="1" fillId="0" borderId="0" xfId="20" applyNumberFormat="1" applyFont="1"/>
    <xf numFmtId="0" fontId="25" fillId="10" borderId="11" xfId="20" applyFont="1" applyFill="1" applyBorder="1" applyAlignment="1">
      <alignment horizontal="right" vertical="center" wrapText="1"/>
    </xf>
    <xf numFmtId="4" fontId="14" fillId="0" borderId="0" xfId="20" applyNumberFormat="1" applyFont="1"/>
    <xf numFmtId="10" fontId="25" fillId="11" borderId="12" xfId="20" applyNumberFormat="1" applyFont="1" applyFill="1" applyBorder="1" applyAlignment="1">
      <alignment horizontal="center" vertical="center" wrapText="1"/>
    </xf>
    <xf numFmtId="0" fontId="14" fillId="0" borderId="12" xfId="20" applyFont="1" applyBorder="1" applyAlignment="1">
      <alignment horizontal="right" vertical="center" wrapText="1"/>
    </xf>
    <xf numFmtId="0" fontId="27" fillId="0" borderId="0" xfId="20" applyFont="1"/>
    <xf numFmtId="43" fontId="21" fillId="0" borderId="12" xfId="7" applyFont="1" applyBorder="1" applyAlignment="1">
      <alignment horizontal="center" vertical="center" wrapText="1"/>
    </xf>
    <xf numFmtId="43" fontId="21" fillId="9" borderId="12" xfId="7" applyFont="1" applyFill="1" applyBorder="1" applyAlignment="1">
      <alignment horizontal="center" vertical="center" wrapText="1"/>
    </xf>
    <xf numFmtId="43" fontId="25" fillId="0" borderId="12" xfId="7" applyFont="1" applyBorder="1" applyAlignment="1">
      <alignment horizontal="center" vertical="center" wrapText="1"/>
    </xf>
    <xf numFmtId="43" fontId="14" fillId="0" borderId="12" xfId="7" applyFont="1" applyBorder="1" applyAlignment="1">
      <alignment horizontal="right" vertical="center" wrapText="1"/>
    </xf>
    <xf numFmtId="43" fontId="14" fillId="0" borderId="15" xfId="7" applyFont="1" applyBorder="1" applyAlignment="1">
      <alignment horizontal="right" vertical="center" wrapText="1"/>
    </xf>
    <xf numFmtId="43" fontId="25" fillId="12" borderId="15" xfId="7" applyFont="1" applyFill="1" applyBorder="1" applyAlignment="1">
      <alignment horizontal="right" vertical="center" wrapText="1"/>
    </xf>
    <xf numFmtId="0" fontId="14" fillId="0" borderId="0" xfId="20" applyFont="1" applyAlignment="1">
      <alignment vertical="center" wrapText="1"/>
    </xf>
    <xf numFmtId="0" fontId="14" fillId="0" borderId="0" xfId="20" applyFont="1" applyAlignment="1">
      <alignment horizontal="right" vertical="center" wrapText="1"/>
    </xf>
    <xf numFmtId="4" fontId="25" fillId="0" borderId="0" xfId="20" applyNumberFormat="1" applyFont="1" applyAlignment="1">
      <alignment horizontal="right" vertical="center" wrapText="1"/>
    </xf>
    <xf numFmtId="0" fontId="25" fillId="0" borderId="0" xfId="20" applyFont="1" applyAlignment="1">
      <alignment vertical="center" wrapText="1"/>
    </xf>
    <xf numFmtId="0" fontId="21" fillId="0" borderId="0" xfId="20" applyFont="1" applyAlignment="1">
      <alignment vertical="center" wrapText="1"/>
    </xf>
    <xf numFmtId="0" fontId="26" fillId="0" borderId="0" xfId="20" applyFont="1" applyAlignment="1">
      <alignment vertical="center" wrapText="1"/>
    </xf>
    <xf numFmtId="0" fontId="27" fillId="0" borderId="0" xfId="20" applyFont="1" applyAlignment="1">
      <alignment horizontal="right" vertical="center" wrapText="1"/>
    </xf>
    <xf numFmtId="4" fontId="26" fillId="0" borderId="0" xfId="20" applyNumberFormat="1" applyFont="1" applyAlignment="1">
      <alignment horizontal="right" vertical="center" wrapText="1"/>
    </xf>
    <xf numFmtId="0" fontId="28" fillId="0" borderId="0" xfId="21" applyAlignment="1">
      <alignment horizontal="left" vertical="top"/>
    </xf>
    <xf numFmtId="2" fontId="32" fillId="0" borderId="15" xfId="21" applyNumberFormat="1" applyFont="1" applyBorder="1" applyAlignment="1">
      <alignment horizontal="right" vertical="top" shrinkToFit="1"/>
    </xf>
    <xf numFmtId="2" fontId="32" fillId="13" borderId="31" xfId="21" applyNumberFormat="1" applyFont="1" applyFill="1" applyBorder="1" applyAlignment="1">
      <alignment horizontal="right" vertical="top" shrinkToFit="1"/>
    </xf>
    <xf numFmtId="0" fontId="30" fillId="0" borderId="12" xfId="21" applyFont="1" applyBorder="1" applyAlignment="1">
      <alignment horizontal="left" vertical="top" wrapText="1"/>
    </xf>
    <xf numFmtId="0" fontId="30" fillId="0" borderId="19" xfId="21" applyFont="1" applyBorder="1" applyAlignment="1">
      <alignment horizontal="left" vertical="top" wrapText="1"/>
    </xf>
    <xf numFmtId="167" fontId="32" fillId="0" borderId="30" xfId="21" applyNumberFormat="1" applyFont="1" applyBorder="1" applyAlignment="1">
      <alignment horizontal="center" vertical="top" shrinkToFit="1"/>
    </xf>
    <xf numFmtId="2" fontId="32" fillId="0" borderId="14" xfId="21" applyNumberFormat="1" applyFont="1" applyBorder="1" applyAlignment="1">
      <alignment vertical="top" shrinkToFit="1"/>
    </xf>
    <xf numFmtId="2" fontId="32" fillId="13" borderId="32" xfId="21" applyNumberFormat="1" applyFont="1" applyFill="1" applyBorder="1" applyAlignment="1">
      <alignment horizontal="right" vertical="top" shrinkToFit="1"/>
    </xf>
    <xf numFmtId="2" fontId="32" fillId="13" borderId="18" xfId="21" applyNumberFormat="1" applyFont="1" applyFill="1" applyBorder="1" applyAlignment="1">
      <alignment horizontal="right" vertical="top" shrinkToFit="1"/>
    </xf>
    <xf numFmtId="2" fontId="32" fillId="13" borderId="15" xfId="21" applyNumberFormat="1" applyFont="1" applyFill="1" applyBorder="1" applyAlignment="1">
      <alignment horizontal="right" vertical="top" shrinkToFit="1"/>
    </xf>
    <xf numFmtId="2" fontId="25" fillId="13" borderId="15" xfId="21" applyNumberFormat="1" applyFont="1" applyFill="1" applyBorder="1" applyAlignment="1">
      <alignment horizontal="right" vertical="top" shrinkToFit="1"/>
    </xf>
    <xf numFmtId="0" fontId="10" fillId="0" borderId="0" xfId="8" applyFont="1"/>
    <xf numFmtId="0" fontId="10" fillId="0" borderId="0" xfId="2" applyFont="1" applyAlignment="1">
      <alignment vertical="center"/>
    </xf>
    <xf numFmtId="4" fontId="10" fillId="0" borderId="0" xfId="2" applyNumberFormat="1" applyFont="1"/>
    <xf numFmtId="0" fontId="33" fillId="0" borderId="0" xfId="8" applyFont="1"/>
    <xf numFmtId="43" fontId="1" fillId="0" borderId="7" xfId="2" applyNumberFormat="1" applyBorder="1"/>
    <xf numFmtId="0" fontId="31" fillId="0" borderId="12" xfId="21" applyFont="1" applyBorder="1" applyAlignment="1">
      <alignment horizontal="left" vertical="top" wrapText="1"/>
    </xf>
    <xf numFmtId="0" fontId="31" fillId="0" borderId="9" xfId="21" applyFont="1" applyBorder="1" applyAlignment="1">
      <alignment horizontal="left" vertical="top" wrapText="1"/>
    </xf>
    <xf numFmtId="0" fontId="1" fillId="0" borderId="9" xfId="2" applyBorder="1" applyAlignment="1">
      <alignment horizontal="center"/>
    </xf>
    <xf numFmtId="0" fontId="9" fillId="0" borderId="21" xfId="2" applyFont="1" applyBorder="1" applyAlignment="1">
      <alignment horizontal="center"/>
    </xf>
    <xf numFmtId="2" fontId="1" fillId="0" borderId="21" xfId="2" applyNumberFormat="1" applyBorder="1" applyAlignment="1">
      <alignment horizontal="center"/>
    </xf>
    <xf numFmtId="166" fontId="1" fillId="0" borderId="9" xfId="2" applyNumberFormat="1" applyBorder="1" applyAlignment="1">
      <alignment horizontal="center"/>
    </xf>
    <xf numFmtId="49" fontId="1" fillId="0" borderId="9" xfId="2" applyNumberFormat="1" applyBorder="1" applyAlignment="1">
      <alignment horizontal="center"/>
    </xf>
    <xf numFmtId="164" fontId="2" fillId="0" borderId="9" xfId="12" applyFont="1" applyFill="1" applyBorder="1" applyAlignment="1">
      <alignment horizontal="center" vertical="center" wrapText="1"/>
    </xf>
    <xf numFmtId="43" fontId="1" fillId="0" borderId="9" xfId="7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9" xfId="2" applyNumberFormat="1" applyFont="1" applyFill="1" applyBorder="1" applyAlignment="1">
      <alignment vertical="center" wrapText="1"/>
    </xf>
    <xf numFmtId="0" fontId="3" fillId="3" borderId="9" xfId="3" applyFont="1" applyFill="1" applyBorder="1" applyAlignment="1">
      <alignment horizontal="center" vertical="center" wrapText="1"/>
    </xf>
    <xf numFmtId="4" fontId="3" fillId="3" borderId="9" xfId="3" applyNumberFormat="1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9" xfId="2" applyFont="1" applyBorder="1" applyAlignment="1">
      <alignment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9" xfId="3" applyFont="1" applyBorder="1" applyAlignment="1">
      <alignment horizontal="center" vertical="center" wrapText="1"/>
    </xf>
    <xf numFmtId="49" fontId="8" fillId="0" borderId="9" xfId="2" applyNumberFormat="1" applyFont="1" applyBorder="1" applyAlignment="1">
      <alignment vertical="center" wrapText="1"/>
    </xf>
    <xf numFmtId="49" fontId="3" fillId="0" borderId="9" xfId="2" applyNumberFormat="1" applyFont="1" applyBorder="1" applyAlignment="1">
      <alignment horizontal="left" vertical="center" wrapText="1"/>
    </xf>
    <xf numFmtId="49" fontId="3" fillId="8" borderId="9" xfId="2" applyNumberFormat="1" applyFont="1" applyFill="1" applyBorder="1" applyAlignment="1">
      <alignment horizontal="left" vertical="center" wrapText="1"/>
    </xf>
    <xf numFmtId="49" fontId="3" fillId="8" borderId="9" xfId="2" applyNumberFormat="1" applyFont="1" applyFill="1" applyBorder="1" applyAlignment="1">
      <alignment horizontal="center" vertical="center" wrapText="1"/>
    </xf>
    <xf numFmtId="43" fontId="8" fillId="0" borderId="9" xfId="7" applyFont="1" applyFill="1" applyBorder="1" applyAlignment="1">
      <alignment horizontal="center" vertical="center" wrapText="1"/>
    </xf>
    <xf numFmtId="43" fontId="3" fillId="0" borderId="9" xfId="7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/>
    <xf numFmtId="1" fontId="8" fillId="0" borderId="9" xfId="2" applyNumberFormat="1" applyFont="1" applyBorder="1" applyAlignment="1">
      <alignment horizontal="center" vertical="center" wrapText="1"/>
    </xf>
    <xf numFmtId="0" fontId="8" fillId="0" borderId="9" xfId="2" applyFont="1" applyBorder="1" applyAlignment="1">
      <alignment vertical="center" wrapText="1"/>
    </xf>
    <xf numFmtId="49" fontId="8" fillId="0" borderId="9" xfId="2" applyNumberFormat="1" applyFont="1" applyBorder="1" applyAlignment="1">
      <alignment horizontal="center" vertical="center" wrapText="1"/>
    </xf>
    <xf numFmtId="4" fontId="8" fillId="0" borderId="9" xfId="2" applyNumberFormat="1" applyFont="1" applyBorder="1" applyAlignment="1">
      <alignment horizontal="left" vertical="center" wrapText="1"/>
    </xf>
    <xf numFmtId="4" fontId="8" fillId="0" borderId="9" xfId="2" applyNumberFormat="1" applyFont="1" applyBorder="1" applyAlignment="1">
      <alignment horizontal="center" vertical="center" wrapText="1"/>
    </xf>
    <xf numFmtId="164" fontId="8" fillId="0" borderId="9" xfId="12" applyFont="1" applyFill="1" applyBorder="1" applyAlignment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0" fontId="1" fillId="0" borderId="0" xfId="13" applyNumberFormat="1" applyFont="1" applyFill="1" applyAlignment="1">
      <alignment vertical="center"/>
    </xf>
    <xf numFmtId="170" fontId="1" fillId="0" borderId="0" xfId="7" applyNumberFormat="1" applyFont="1" applyFill="1" applyAlignment="1">
      <alignment vertical="center"/>
    </xf>
    <xf numFmtId="0" fontId="9" fillId="13" borderId="11" xfId="21" applyFont="1" applyFill="1" applyBorder="1" applyAlignment="1">
      <alignment horizontal="center" vertical="center" wrapText="1"/>
    </xf>
    <xf numFmtId="0" fontId="9" fillId="13" borderId="11" xfId="21" applyFont="1" applyFill="1" applyBorder="1" applyAlignment="1">
      <alignment horizontal="right" vertical="center" wrapText="1"/>
    </xf>
    <xf numFmtId="0" fontId="9" fillId="13" borderId="16" xfId="21" applyFont="1" applyFill="1" applyBorder="1" applyAlignment="1">
      <alignment horizontal="right" vertical="center" wrapText="1"/>
    </xf>
    <xf numFmtId="0" fontId="9" fillId="13" borderId="18" xfId="21" applyFont="1" applyFill="1" applyBorder="1" applyAlignment="1">
      <alignment horizontal="right" vertical="center" wrapText="1"/>
    </xf>
    <xf numFmtId="0" fontId="9" fillId="13" borderId="16" xfId="21" applyFont="1" applyFill="1" applyBorder="1" applyAlignment="1">
      <alignment horizontal="center" vertical="center" wrapText="1"/>
    </xf>
    <xf numFmtId="0" fontId="9" fillId="13" borderId="11" xfId="21" applyFont="1" applyFill="1" applyBorder="1" applyAlignment="1">
      <alignment horizontal="left" vertical="center" wrapText="1"/>
    </xf>
    <xf numFmtId="0" fontId="9" fillId="13" borderId="17" xfId="21" applyFont="1" applyFill="1" applyBorder="1" applyAlignment="1">
      <alignment horizontal="center" vertical="center" wrapText="1"/>
    </xf>
    <xf numFmtId="0" fontId="9" fillId="13" borderId="13" xfId="21" applyFont="1" applyFill="1" applyBorder="1" applyAlignment="1">
      <alignment horizontal="center" vertical="center" wrapText="1"/>
    </xf>
    <xf numFmtId="0" fontId="9" fillId="13" borderId="15" xfId="21" applyFont="1" applyFill="1" applyBorder="1" applyAlignment="1">
      <alignment horizontal="right" vertical="center" wrapText="1"/>
    </xf>
    <xf numFmtId="0" fontId="9" fillId="13" borderId="12" xfId="21" applyFont="1" applyFill="1" applyBorder="1" applyAlignment="1">
      <alignment horizontal="left" vertical="center" wrapText="1"/>
    </xf>
    <xf numFmtId="0" fontId="9" fillId="13" borderId="30" xfId="21" applyFont="1" applyFill="1" applyBorder="1" applyAlignment="1">
      <alignment horizontal="center" vertical="center" wrapText="1"/>
    </xf>
    <xf numFmtId="0" fontId="9" fillId="13" borderId="19" xfId="21" applyFont="1" applyFill="1" applyBorder="1" applyAlignment="1">
      <alignment horizontal="left" vertical="center" wrapText="1"/>
    </xf>
    <xf numFmtId="0" fontId="9" fillId="13" borderId="12" xfId="21" applyFont="1" applyFill="1" applyBorder="1" applyAlignment="1">
      <alignment horizontal="center" vertical="center" wrapText="1"/>
    </xf>
    <xf numFmtId="0" fontId="9" fillId="13" borderId="13" xfId="21" applyFont="1" applyFill="1" applyBorder="1" applyAlignment="1">
      <alignment horizontal="left" vertical="center" wrapText="1"/>
    </xf>
    <xf numFmtId="0" fontId="9" fillId="13" borderId="15" xfId="21" applyFont="1" applyFill="1" applyBorder="1" applyAlignment="1">
      <alignment horizontal="center" vertical="center" wrapText="1"/>
    </xf>
    <xf numFmtId="0" fontId="9" fillId="13" borderId="12" xfId="21" applyFont="1" applyFill="1" applyBorder="1" applyAlignment="1">
      <alignment horizontal="right" vertical="center" wrapText="1"/>
    </xf>
    <xf numFmtId="0" fontId="9" fillId="13" borderId="20" xfId="21" applyFont="1" applyFill="1" applyBorder="1" applyAlignment="1">
      <alignment horizontal="left" vertical="center" wrapText="1"/>
    </xf>
    <xf numFmtId="43" fontId="32" fillId="13" borderId="18" xfId="7" applyFont="1" applyFill="1" applyBorder="1" applyAlignment="1">
      <alignment horizontal="right" vertical="center" shrinkToFit="1"/>
    </xf>
    <xf numFmtId="43" fontId="32" fillId="13" borderId="15" xfId="7" applyFont="1" applyFill="1" applyBorder="1" applyAlignment="1">
      <alignment horizontal="right" vertical="center" shrinkToFit="1"/>
    </xf>
    <xf numFmtId="0" fontId="14" fillId="0" borderId="0" xfId="21" applyFont="1" applyAlignment="1">
      <alignment vertical="top"/>
    </xf>
    <xf numFmtId="1" fontId="32" fillId="0" borderId="12" xfId="21" applyNumberFormat="1" applyFont="1" applyBorder="1" applyAlignment="1">
      <alignment horizontal="center" vertical="center" shrinkToFit="1"/>
    </xf>
    <xf numFmtId="0" fontId="30" fillId="0" borderId="13" xfId="21" applyFont="1" applyBorder="1" applyAlignment="1">
      <alignment horizontal="center" vertical="center" wrapText="1"/>
    </xf>
    <xf numFmtId="167" fontId="32" fillId="0" borderId="12" xfId="21" applyNumberFormat="1" applyFont="1" applyBorder="1" applyAlignment="1">
      <alignment horizontal="center" vertical="center" shrinkToFit="1"/>
    </xf>
    <xf numFmtId="43" fontId="32" fillId="0" borderId="12" xfId="7" applyFont="1" applyBorder="1" applyAlignment="1">
      <alignment horizontal="center" vertical="center" shrinkToFit="1"/>
    </xf>
    <xf numFmtId="43" fontId="32" fillId="0" borderId="15" xfId="7" applyFont="1" applyBorder="1" applyAlignment="1">
      <alignment horizontal="right" vertical="top" shrinkToFit="1"/>
    </xf>
    <xf numFmtId="43" fontId="32" fillId="0" borderId="19" xfId="7" applyFont="1" applyBorder="1" applyAlignment="1">
      <alignment horizontal="center" vertical="center" shrinkToFit="1"/>
    </xf>
    <xf numFmtId="43" fontId="32" fillId="0" borderId="30" xfId="7" applyFont="1" applyBorder="1" applyAlignment="1">
      <alignment horizontal="center" vertical="center" shrinkToFit="1"/>
    </xf>
    <xf numFmtId="43" fontId="32" fillId="0" borderId="15" xfId="7" applyFont="1" applyBorder="1" applyAlignment="1">
      <alignment horizontal="center" vertical="center" shrinkToFit="1"/>
    </xf>
    <xf numFmtId="0" fontId="32" fillId="0" borderId="32" xfId="7" applyNumberFormat="1" applyFont="1" applyBorder="1" applyAlignment="1">
      <alignment horizontal="center" vertical="center" shrinkToFit="1"/>
    </xf>
    <xf numFmtId="1" fontId="32" fillId="0" borderId="13" xfId="21" applyNumberFormat="1" applyFont="1" applyBorder="1" applyAlignment="1">
      <alignment horizontal="center" vertical="center" shrinkToFit="1"/>
    </xf>
    <xf numFmtId="1" fontId="32" fillId="0" borderId="30" xfId="21" applyNumberFormat="1" applyFont="1" applyBorder="1" applyAlignment="1">
      <alignment horizontal="center" vertical="center" shrinkToFit="1"/>
    </xf>
    <xf numFmtId="1" fontId="32" fillId="0" borderId="19" xfId="21" applyNumberFormat="1" applyFont="1" applyBorder="1" applyAlignment="1">
      <alignment horizontal="center" vertical="center" shrinkToFit="1"/>
    </xf>
    <xf numFmtId="43" fontId="38" fillId="0" borderId="15" xfId="7" applyFont="1" applyBorder="1" applyAlignment="1">
      <alignment horizontal="center" vertical="center" wrapText="1"/>
    </xf>
    <xf numFmtId="43" fontId="38" fillId="0" borderId="12" xfId="7" applyFont="1" applyBorder="1" applyAlignment="1">
      <alignment horizontal="center" vertical="center" wrapText="1"/>
    </xf>
    <xf numFmtId="169" fontId="38" fillId="0" borderId="13" xfId="7" applyNumberFormat="1" applyFont="1" applyBorder="1" applyAlignment="1">
      <alignment horizontal="center" vertical="center" wrapText="1"/>
    </xf>
    <xf numFmtId="169" fontId="1" fillId="0" borderId="0" xfId="7" applyNumberFormat="1" applyFont="1" applyFill="1" applyBorder="1" applyAlignment="1">
      <alignment horizontal="center" vertical="center"/>
    </xf>
    <xf numFmtId="0" fontId="41" fillId="15" borderId="9" xfId="22" applyFont="1" applyFill="1" applyBorder="1" applyAlignment="1">
      <alignment horizontal="center" vertical="center"/>
    </xf>
    <xf numFmtId="0" fontId="40" fillId="0" borderId="9" xfId="22" applyFont="1" applyBorder="1" applyAlignment="1">
      <alignment horizontal="center" vertical="center"/>
    </xf>
    <xf numFmtId="0" fontId="40" fillId="0" borderId="9" xfId="22" applyFont="1" applyBorder="1" applyAlignment="1">
      <alignment horizontal="center"/>
    </xf>
    <xf numFmtId="0" fontId="41" fillId="0" borderId="9" xfId="22" applyFont="1" applyBorder="1" applyAlignment="1">
      <alignment horizontal="center" vertical="center"/>
    </xf>
    <xf numFmtId="2" fontId="40" fillId="0" borderId="9" xfId="22" applyNumberFormat="1" applyFont="1" applyBorder="1" applyAlignment="1">
      <alignment horizontal="center"/>
    </xf>
    <xf numFmtId="0" fontId="40" fillId="0" borderId="9" xfId="22" applyFont="1" applyBorder="1"/>
    <xf numFmtId="2" fontId="40" fillId="0" borderId="9" xfId="22" applyNumberFormat="1" applyFont="1" applyBorder="1"/>
    <xf numFmtId="0" fontId="40" fillId="0" borderId="5" xfId="22" applyFont="1" applyBorder="1" applyAlignment="1">
      <alignment horizontal="center" vertical="center"/>
    </xf>
    <xf numFmtId="0" fontId="40" fillId="8" borderId="9" xfId="22" applyFont="1" applyFill="1" applyBorder="1" applyAlignment="1">
      <alignment horizontal="center" vertical="center"/>
    </xf>
    <xf numFmtId="0" fontId="41" fillId="8" borderId="9" xfId="22" applyFont="1" applyFill="1" applyBorder="1" applyAlignment="1">
      <alignment horizontal="center" vertical="center"/>
    </xf>
    <xf numFmtId="0" fontId="40" fillId="8" borderId="9" xfId="22" applyFont="1" applyFill="1" applyBorder="1" applyAlignment="1">
      <alignment vertical="center"/>
    </xf>
    <xf numFmtId="172" fontId="40" fillId="8" borderId="9" xfId="7" applyNumberFormat="1" applyFont="1" applyFill="1" applyBorder="1" applyAlignment="1">
      <alignment horizontal="center" vertical="center"/>
    </xf>
    <xf numFmtId="171" fontId="40" fillId="8" borderId="9" xfId="7" applyNumberFormat="1" applyFont="1" applyFill="1" applyBorder="1" applyAlignment="1">
      <alignment horizontal="center" vertical="center"/>
    </xf>
    <xf numFmtId="0" fontId="40" fillId="8" borderId="9" xfId="22" applyFont="1" applyFill="1" applyBorder="1" applyAlignment="1">
      <alignment horizontal="left" vertical="center"/>
    </xf>
    <xf numFmtId="173" fontId="40" fillId="8" borderId="9" xfId="22" applyNumberFormat="1" applyFont="1" applyFill="1" applyBorder="1" applyAlignment="1">
      <alignment horizontal="center" vertical="center"/>
    </xf>
    <xf numFmtId="0" fontId="41" fillId="8" borderId="21" xfId="22" applyFont="1" applyFill="1" applyBorder="1" applyAlignment="1">
      <alignment horizontal="center" vertical="center"/>
    </xf>
    <xf numFmtId="0" fontId="0" fillId="0" borderId="9" xfId="0" applyBorder="1"/>
    <xf numFmtId="0" fontId="41" fillId="15" borderId="29" xfId="22" applyFont="1" applyFill="1" applyBorder="1" applyAlignment="1">
      <alignment horizontal="center" vertical="center"/>
    </xf>
    <xf numFmtId="0" fontId="41" fillId="15" borderId="0" xfId="22" applyFont="1" applyFill="1"/>
    <xf numFmtId="0" fontId="40" fillId="15" borderId="0" xfId="22" applyFont="1" applyFill="1"/>
    <xf numFmtId="0" fontId="40" fillId="15" borderId="29" xfId="22" applyFont="1" applyFill="1" applyBorder="1"/>
    <xf numFmtId="2" fontId="40" fillId="0" borderId="9" xfId="22" applyNumberFormat="1" applyFont="1" applyBorder="1" applyAlignment="1">
      <alignment horizontal="center" vertical="center"/>
    </xf>
    <xf numFmtId="43" fontId="40" fillId="0" borderId="9" xfId="7" applyFont="1" applyFill="1" applyBorder="1" applyAlignment="1">
      <alignment horizontal="center" vertical="center"/>
    </xf>
    <xf numFmtId="43" fontId="41" fillId="0" borderId="9" xfId="22" applyNumberFormat="1" applyFont="1" applyBorder="1" applyAlignment="1">
      <alignment horizontal="center" vertical="center"/>
    </xf>
    <xf numFmtId="0" fontId="40" fillId="0" borderId="9" xfId="22" applyFont="1" applyBorder="1" applyAlignment="1">
      <alignment horizontal="left" vertical="center" wrapText="1"/>
    </xf>
    <xf numFmtId="2" fontId="40" fillId="0" borderId="9" xfId="22" applyNumberFormat="1" applyFont="1" applyBorder="1" applyAlignment="1">
      <alignment horizontal="center" vertical="center" wrapText="1"/>
    </xf>
    <xf numFmtId="0" fontId="40" fillId="0" borderId="9" xfId="22" applyFont="1" applyBorder="1" applyAlignment="1">
      <alignment vertical="center"/>
    </xf>
    <xf numFmtId="43" fontId="40" fillId="0" borderId="9" xfId="7" applyFont="1" applyFill="1" applyBorder="1" applyAlignment="1">
      <alignment horizontal="center" vertical="center" wrapText="1"/>
    </xf>
    <xf numFmtId="43" fontId="40" fillId="0" borderId="9" xfId="7" applyFont="1" applyFill="1" applyBorder="1" applyAlignment="1">
      <alignment vertical="center" wrapText="1"/>
    </xf>
    <xf numFmtId="0" fontId="40" fillId="0" borderId="9" xfId="22" applyFont="1" applyBorder="1" applyAlignment="1">
      <alignment horizontal="left"/>
    </xf>
    <xf numFmtId="0" fontId="24" fillId="0" borderId="9" xfId="2" applyFont="1" applyBorder="1" applyAlignment="1">
      <alignment horizontal="left" vertical="center" wrapText="1"/>
    </xf>
    <xf numFmtId="0" fontId="24" fillId="0" borderId="9" xfId="2" applyFont="1" applyBorder="1" applyAlignment="1">
      <alignment horizontal="center" vertical="center" wrapText="1"/>
    </xf>
    <xf numFmtId="2" fontId="24" fillId="0" borderId="9" xfId="2" applyNumberFormat="1" applyFont="1" applyBorder="1" applyAlignment="1">
      <alignment horizontal="center" vertical="center" wrapText="1"/>
    </xf>
    <xf numFmtId="0" fontId="0" fillId="0" borderId="3" xfId="0" applyBorder="1"/>
    <xf numFmtId="0" fontId="40" fillId="0" borderId="28" xfId="22" applyFont="1" applyBorder="1" applyAlignment="1">
      <alignment horizontal="center" vertical="center"/>
    </xf>
    <xf numFmtId="0" fontId="41" fillId="0" borderId="9" xfId="22" applyFont="1" applyBorder="1" applyAlignment="1">
      <alignment horizontal="center"/>
    </xf>
    <xf numFmtId="0" fontId="40" fillId="15" borderId="9" xfId="22" applyFont="1" applyFill="1" applyBorder="1"/>
    <xf numFmtId="49" fontId="43" fillId="0" borderId="9" xfId="2" applyNumberFormat="1" applyFont="1" applyBorder="1" applyAlignment="1">
      <alignment horizontal="center" vertical="center" wrapText="1"/>
    </xf>
    <xf numFmtId="0" fontId="43" fillId="0" borderId="9" xfId="2" applyFont="1" applyBorder="1" applyAlignment="1">
      <alignment horizontal="left" vertical="center" wrapText="1"/>
    </xf>
    <xf numFmtId="0" fontId="43" fillId="0" borderId="9" xfId="2" applyFont="1" applyBorder="1" applyAlignment="1">
      <alignment horizontal="center" vertical="center" wrapText="1"/>
    </xf>
    <xf numFmtId="2" fontId="43" fillId="0" borderId="9" xfId="2" applyNumberFormat="1" applyFont="1" applyBorder="1" applyAlignment="1">
      <alignment horizontal="center" vertical="center" wrapText="1"/>
    </xf>
    <xf numFmtId="0" fontId="44" fillId="0" borderId="9" xfId="2" applyFont="1" applyBorder="1" applyAlignment="1">
      <alignment horizontal="left" vertical="center" wrapText="1"/>
    </xf>
    <xf numFmtId="0" fontId="40" fillId="0" borderId="9" xfId="0" applyFont="1" applyBorder="1"/>
    <xf numFmtId="1" fontId="24" fillId="0" borderId="9" xfId="2" applyNumberFormat="1" applyFont="1" applyBorder="1" applyAlignment="1">
      <alignment horizontal="center" vertical="center" wrapText="1"/>
    </xf>
    <xf numFmtId="0" fontId="24" fillId="0" borderId="9" xfId="2" applyFont="1" applyBorder="1" applyAlignment="1">
      <alignment horizontal="left"/>
    </xf>
    <xf numFmtId="0" fontId="24" fillId="0" borderId="9" xfId="2" applyFont="1" applyBorder="1" applyAlignment="1">
      <alignment horizontal="center"/>
    </xf>
    <xf numFmtId="2" fontId="24" fillId="0" borderId="9" xfId="2" applyNumberFormat="1" applyFont="1" applyBorder="1" applyAlignment="1">
      <alignment horizontal="center"/>
    </xf>
    <xf numFmtId="2" fontId="42" fillId="0" borderId="9" xfId="2" applyNumberFormat="1" applyFont="1" applyBorder="1" applyAlignment="1">
      <alignment horizontal="center"/>
    </xf>
    <xf numFmtId="0" fontId="0" fillId="0" borderId="2" xfId="0" applyBorder="1"/>
    <xf numFmtId="0" fontId="45" fillId="0" borderId="0" xfId="0" applyFont="1"/>
    <xf numFmtId="0" fontId="10" fillId="0" borderId="0" xfId="2" applyFont="1" applyAlignment="1">
      <alignment horizontal="left"/>
    </xf>
    <xf numFmtId="0" fontId="0" fillId="0" borderId="23" xfId="0" applyBorder="1"/>
    <xf numFmtId="0" fontId="10" fillId="0" borderId="8" xfId="2" applyFont="1" applyBorder="1" applyAlignment="1">
      <alignment horizontal="left"/>
    </xf>
    <xf numFmtId="0" fontId="45" fillId="0" borderId="8" xfId="0" applyFont="1" applyBorder="1"/>
    <xf numFmtId="0" fontId="10" fillId="0" borderId="8" xfId="2" applyFont="1" applyBorder="1" applyAlignment="1">
      <alignment vertical="center"/>
    </xf>
    <xf numFmtId="4" fontId="10" fillId="0" borderId="8" xfId="2" applyNumberFormat="1" applyFont="1" applyBorder="1"/>
    <xf numFmtId="0" fontId="0" fillId="0" borderId="8" xfId="0" applyBorder="1"/>
    <xf numFmtId="0" fontId="0" fillId="0" borderId="10" xfId="0" applyBorder="1"/>
    <xf numFmtId="2" fontId="41" fillId="0" borderId="9" xfId="22" applyNumberFormat="1" applyFont="1" applyBorder="1"/>
    <xf numFmtId="0" fontId="40" fillId="0" borderId="9" xfId="22" applyFont="1" applyBorder="1" applyAlignment="1">
      <alignment horizontal="left" vertical="center"/>
    </xf>
    <xf numFmtId="43" fontId="40" fillId="0" borderId="9" xfId="7" applyFont="1" applyFill="1" applyBorder="1" applyAlignment="1">
      <alignment horizontal="left"/>
    </xf>
    <xf numFmtId="43" fontId="41" fillId="0" borderId="9" xfId="7" applyFont="1" applyFill="1" applyBorder="1" applyAlignment="1">
      <alignment horizontal="center" vertical="center"/>
    </xf>
    <xf numFmtId="43" fontId="41" fillId="0" borderId="9" xfId="22" applyNumberFormat="1" applyFont="1" applyBorder="1" applyAlignment="1">
      <alignment horizontal="left"/>
    </xf>
    <xf numFmtId="43" fontId="40" fillId="0" borderId="9" xfId="7" applyFont="1" applyBorder="1" applyAlignment="1">
      <alignment horizontal="left" vertical="center"/>
    </xf>
    <xf numFmtId="43" fontId="40" fillId="0" borderId="9" xfId="7" applyFont="1" applyBorder="1" applyAlignment="1">
      <alignment horizontal="center" vertical="center"/>
    </xf>
    <xf numFmtId="2" fontId="40" fillId="0" borderId="9" xfId="7" applyNumberFormat="1" applyFont="1" applyBorder="1" applyAlignment="1">
      <alignment horizontal="right" vertical="center"/>
    </xf>
    <xf numFmtId="43" fontId="41" fillId="0" borderId="21" xfId="22" applyNumberFormat="1" applyFont="1" applyBorder="1" applyAlignment="1">
      <alignment horizontal="center" vertical="center"/>
    </xf>
    <xf numFmtId="43" fontId="40" fillId="8" borderId="9" xfId="7" applyFont="1" applyFill="1" applyBorder="1" applyAlignment="1">
      <alignment horizontal="center" vertical="center"/>
    </xf>
    <xf numFmtId="43" fontId="41" fillId="8" borderId="9" xfId="22" applyNumberFormat="1" applyFont="1" applyFill="1" applyBorder="1" applyAlignment="1">
      <alignment horizontal="center" vertical="center"/>
    </xf>
    <xf numFmtId="0" fontId="40" fillId="8" borderId="9" xfId="22" applyFont="1" applyFill="1" applyBorder="1" applyAlignment="1">
      <alignment horizontal="center" vertical="center" wrapText="1"/>
    </xf>
    <xf numFmtId="43" fontId="7" fillId="0" borderId="9" xfId="7" applyFont="1" applyFill="1" applyBorder="1" applyAlignment="1">
      <alignment horizontal="center" vertical="center" wrapText="1"/>
    </xf>
    <xf numFmtId="0" fontId="9" fillId="13" borderId="22" xfId="21" applyFont="1" applyFill="1" applyBorder="1" applyAlignment="1">
      <alignment horizontal="right" vertical="center" wrapText="1"/>
    </xf>
    <xf numFmtId="0" fontId="1" fillId="0" borderId="9" xfId="21" applyFont="1" applyBorder="1" applyAlignment="1">
      <alignment horizontal="left" vertical="center" wrapText="1"/>
    </xf>
    <xf numFmtId="0" fontId="1" fillId="0" borderId="9" xfId="21" applyFont="1" applyBorder="1" applyAlignment="1">
      <alignment horizontal="center" vertical="center" wrapText="1"/>
    </xf>
    <xf numFmtId="0" fontId="1" fillId="0" borderId="9" xfId="21" applyFont="1" applyBorder="1" applyAlignment="1">
      <alignment horizontal="right" vertical="center" wrapText="1"/>
    </xf>
    <xf numFmtId="164" fontId="9" fillId="0" borderId="4" xfId="12" applyFont="1" applyBorder="1" applyAlignment="1">
      <alignment horizontal="center" vertical="center"/>
    </xf>
    <xf numFmtId="0" fontId="41" fillId="8" borderId="24" xfId="22" applyFont="1" applyFill="1" applyBorder="1" applyAlignment="1">
      <alignment horizontal="center" vertical="center"/>
    </xf>
    <xf numFmtId="2" fontId="40" fillId="0" borderId="9" xfId="22" applyNumberFormat="1" applyFont="1" applyBorder="1" applyAlignment="1">
      <alignment horizontal="right" vertical="center" wrapText="1"/>
    </xf>
    <xf numFmtId="0" fontId="40" fillId="0" borderId="22" xfId="22" applyFont="1" applyBorder="1" applyAlignment="1">
      <alignment vertical="center"/>
    </xf>
    <xf numFmtId="0" fontId="40" fillId="0" borderId="22" xfId="22" applyFont="1" applyBorder="1" applyAlignment="1">
      <alignment horizontal="left" vertical="center" wrapText="1"/>
    </xf>
    <xf numFmtId="2" fontId="40" fillId="0" borderId="22" xfId="22" applyNumberFormat="1" applyFont="1" applyBorder="1" applyAlignment="1">
      <alignment horizontal="center" vertical="center" wrapText="1"/>
    </xf>
    <xf numFmtId="43" fontId="40" fillId="0" borderId="22" xfId="7" applyFont="1" applyFill="1" applyBorder="1" applyAlignment="1">
      <alignment horizontal="center" vertical="center" wrapText="1"/>
    </xf>
    <xf numFmtId="43" fontId="40" fillId="0" borderId="22" xfId="7" applyFont="1" applyFill="1" applyBorder="1" applyAlignment="1">
      <alignment vertical="center" wrapText="1"/>
    </xf>
    <xf numFmtId="0" fontId="40" fillId="0" borderId="28" xfId="22" applyFont="1" applyBorder="1" applyAlignment="1">
      <alignment horizontal="left" vertical="center"/>
    </xf>
    <xf numFmtId="2" fontId="40" fillId="0" borderId="28" xfId="22" applyNumberFormat="1" applyFont="1" applyBorder="1" applyAlignment="1">
      <alignment horizontal="center" vertical="center"/>
    </xf>
    <xf numFmtId="43" fontId="40" fillId="0" borderId="28" xfId="7" applyFont="1" applyFill="1" applyBorder="1" applyAlignment="1">
      <alignment horizontal="center" vertical="center"/>
    </xf>
    <xf numFmtId="0" fontId="40" fillId="0" borderId="28" xfId="22" applyFont="1" applyBorder="1" applyAlignment="1">
      <alignment horizontal="left" vertical="center" wrapText="1"/>
    </xf>
    <xf numFmtId="2" fontId="40" fillId="8" borderId="24" xfId="22" applyNumberFormat="1" applyFont="1" applyFill="1" applyBorder="1" applyAlignment="1">
      <alignment horizontal="center" vertical="center"/>
    </xf>
    <xf numFmtId="0" fontId="40" fillId="8" borderId="24" xfId="22" applyFont="1" applyFill="1" applyBorder="1" applyAlignment="1">
      <alignment horizontal="center" vertical="center"/>
    </xf>
    <xf numFmtId="43" fontId="40" fillId="8" borderId="24" xfId="7" applyFont="1" applyFill="1" applyBorder="1" applyAlignment="1">
      <alignment horizontal="center" vertical="center"/>
    </xf>
    <xf numFmtId="0" fontId="40" fillId="8" borderId="24" xfId="22" applyFont="1" applyFill="1" applyBorder="1" applyAlignment="1">
      <alignment horizontal="left" vertical="center" wrapText="1"/>
    </xf>
    <xf numFmtId="49" fontId="41" fillId="15" borderId="9" xfId="22" applyNumberFormat="1" applyFont="1" applyFill="1" applyBorder="1"/>
    <xf numFmtId="2" fontId="24" fillId="0" borderId="9" xfId="2" applyNumberFormat="1" applyFont="1" applyBorder="1" applyAlignment="1">
      <alignment horizontal="right" vertical="center" wrapText="1"/>
    </xf>
    <xf numFmtId="2" fontId="24" fillId="0" borderId="9" xfId="2" applyNumberFormat="1" applyFont="1" applyBorder="1" applyAlignment="1">
      <alignment horizontal="right"/>
    </xf>
    <xf numFmtId="43" fontId="24" fillId="0" borderId="9" xfId="7" applyFont="1" applyBorder="1" applyAlignment="1">
      <alignment horizontal="center"/>
    </xf>
    <xf numFmtId="2" fontId="43" fillId="0" borderId="9" xfId="2" applyNumberFormat="1" applyFont="1" applyBorder="1" applyAlignment="1">
      <alignment horizontal="right" vertical="center" wrapText="1"/>
    </xf>
    <xf numFmtId="43" fontId="40" fillId="0" borderId="9" xfId="22" applyNumberFormat="1" applyFont="1" applyBorder="1" applyAlignment="1">
      <alignment horizontal="center" vertical="center" wrapText="1"/>
    </xf>
    <xf numFmtId="43" fontId="40" fillId="0" borderId="22" xfId="22" applyNumberFormat="1" applyFont="1" applyBorder="1" applyAlignment="1">
      <alignment horizontal="right" vertical="center" wrapText="1"/>
    </xf>
    <xf numFmtId="43" fontId="40" fillId="0" borderId="9" xfId="7" applyFont="1" applyFill="1" applyBorder="1" applyAlignment="1">
      <alignment horizontal="right" vertical="center" wrapText="1"/>
    </xf>
    <xf numFmtId="43" fontId="40" fillId="0" borderId="9" xfId="22" applyNumberFormat="1" applyFont="1" applyBorder="1" applyAlignment="1">
      <alignment horizontal="center" vertical="center"/>
    </xf>
    <xf numFmtId="4" fontId="3" fillId="8" borderId="9" xfId="2" applyNumberFormat="1" applyFont="1" applyFill="1" applyBorder="1" applyAlignment="1">
      <alignment horizontal="center" vertical="center" wrapText="1"/>
    </xf>
    <xf numFmtId="2" fontId="32" fillId="13" borderId="9" xfId="21" applyNumberFormat="1" applyFont="1" applyFill="1" applyBorder="1" applyAlignment="1">
      <alignment vertical="top" shrinkToFit="1"/>
    </xf>
    <xf numFmtId="0" fontId="9" fillId="13" borderId="9" xfId="21" applyFont="1" applyFill="1" applyBorder="1" applyAlignment="1">
      <alignment horizontal="right" vertical="center" wrapText="1"/>
    </xf>
    <xf numFmtId="0" fontId="9" fillId="13" borderId="9" xfId="21" applyFont="1" applyFill="1" applyBorder="1" applyAlignment="1">
      <alignment vertical="center" wrapText="1"/>
    </xf>
    <xf numFmtId="2" fontId="38" fillId="0" borderId="9" xfId="21" applyNumberFormat="1" applyFont="1" applyBorder="1" applyAlignment="1">
      <alignment horizontal="center" vertical="center" shrinkToFit="1"/>
    </xf>
    <xf numFmtId="2" fontId="32" fillId="0" borderId="9" xfId="21" applyNumberFormat="1" applyFont="1" applyBorder="1" applyAlignment="1">
      <alignment vertical="top" shrinkToFit="1"/>
    </xf>
    <xf numFmtId="1" fontId="3" fillId="8" borderId="9" xfId="2" applyNumberFormat="1" applyFont="1" applyFill="1" applyBorder="1" applyAlignment="1">
      <alignment horizontal="center" vertical="center" wrapText="1"/>
    </xf>
    <xf numFmtId="1" fontId="8" fillId="8" borderId="9" xfId="2" applyNumberFormat="1" applyFont="1" applyFill="1" applyBorder="1" applyAlignment="1">
      <alignment horizontal="center" vertical="center" wrapText="1"/>
    </xf>
    <xf numFmtId="0" fontId="3" fillId="8" borderId="9" xfId="2" applyFont="1" applyFill="1" applyBorder="1" applyAlignment="1">
      <alignment horizontal="center" vertical="center" wrapText="1"/>
    </xf>
    <xf numFmtId="4" fontId="6" fillId="0" borderId="9" xfId="2" applyNumberFormat="1" applyFont="1" applyBorder="1" applyAlignment="1">
      <alignment horizontal="left" vertical="center" wrapText="1"/>
    </xf>
    <xf numFmtId="0" fontId="2" fillId="3" borderId="9" xfId="3" applyFont="1" applyFill="1" applyBorder="1" applyAlignment="1">
      <alignment horizontal="center" vertical="center" wrapText="1"/>
    </xf>
    <xf numFmtId="49" fontId="6" fillId="0" borderId="9" xfId="2" applyNumberFormat="1" applyFont="1" applyBorder="1" applyAlignment="1">
      <alignment horizontal="left" vertical="center" wrapText="1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24" xfId="1" applyFont="1" applyFill="1" applyBorder="1" applyAlignment="1" applyProtection="1">
      <alignment horizontal="center" vertical="center"/>
      <protection locked="0"/>
    </xf>
    <xf numFmtId="0" fontId="4" fillId="2" borderId="21" xfId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left" vertical="center" wrapText="1"/>
    </xf>
    <xf numFmtId="0" fontId="4" fillId="2" borderId="9" xfId="1" applyFont="1" applyFill="1" applyBorder="1" applyAlignment="1" applyProtection="1">
      <alignment horizontal="center" vertical="center" wrapText="1" shrinkToFit="1"/>
      <protection locked="0"/>
    </xf>
    <xf numFmtId="0" fontId="41" fillId="0" borderId="9" xfId="22" applyFont="1" applyBorder="1" applyAlignment="1">
      <alignment horizontal="left" vertical="center" wrapText="1"/>
    </xf>
    <xf numFmtId="0" fontId="41" fillId="0" borderId="9" xfId="22" applyFont="1" applyBorder="1" applyAlignment="1">
      <alignment horizontal="left" vertical="center"/>
    </xf>
    <xf numFmtId="0" fontId="41" fillId="0" borderId="22" xfId="22" applyFont="1" applyBorder="1" applyAlignment="1">
      <alignment horizontal="center" vertical="center"/>
    </xf>
    <xf numFmtId="0" fontId="41" fillId="0" borderId="28" xfId="2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left" vertical="center" wrapText="1"/>
    </xf>
    <xf numFmtId="0" fontId="24" fillId="0" borderId="24" xfId="2" applyFont="1" applyBorder="1" applyAlignment="1">
      <alignment horizontal="left" vertical="center" wrapText="1"/>
    </xf>
    <xf numFmtId="0" fontId="40" fillId="0" borderId="5" xfId="22" applyFont="1" applyBorder="1" applyAlignment="1">
      <alignment horizontal="center" vertical="center"/>
    </xf>
    <xf numFmtId="0" fontId="40" fillId="0" borderId="24" xfId="22" applyFont="1" applyBorder="1" applyAlignment="1">
      <alignment horizontal="center" vertical="center"/>
    </xf>
    <xf numFmtId="0" fontId="40" fillId="0" borderId="21" xfId="22" applyFont="1" applyBorder="1" applyAlignment="1">
      <alignment horizontal="center" vertical="center"/>
    </xf>
    <xf numFmtId="49" fontId="41" fillId="15" borderId="5" xfId="22" applyNumberFormat="1" applyFont="1" applyFill="1" applyBorder="1" applyAlignment="1">
      <alignment horizontal="left"/>
    </xf>
    <xf numFmtId="0" fontId="41" fillId="15" borderId="24" xfId="22" applyFont="1" applyFill="1" applyBorder="1" applyAlignment="1">
      <alignment horizontal="left"/>
    </xf>
    <xf numFmtId="0" fontId="41" fillId="15" borderId="21" xfId="22" applyFont="1" applyFill="1" applyBorder="1" applyAlignment="1">
      <alignment horizontal="left"/>
    </xf>
    <xf numFmtId="0" fontId="43" fillId="0" borderId="9" xfId="2" applyFont="1" applyBorder="1" applyAlignment="1">
      <alignment horizontal="left" vertical="center" wrapText="1"/>
    </xf>
    <xf numFmtId="0" fontId="40" fillId="0" borderId="9" xfId="22" applyFont="1" applyBorder="1" applyAlignment="1">
      <alignment horizontal="center" vertical="center"/>
    </xf>
    <xf numFmtId="0" fontId="41" fillId="0" borderId="5" xfId="22" applyFont="1" applyBorder="1" applyAlignment="1">
      <alignment horizontal="left" vertical="center"/>
    </xf>
    <xf numFmtId="0" fontId="41" fillId="0" borderId="24" xfId="22" applyFont="1" applyBorder="1" applyAlignment="1">
      <alignment horizontal="left" vertical="center"/>
    </xf>
    <xf numFmtId="0" fontId="41" fillId="0" borderId="21" xfId="22" applyFont="1" applyBorder="1" applyAlignment="1">
      <alignment horizontal="left" vertical="center"/>
    </xf>
    <xf numFmtId="0" fontId="40" fillId="0" borderId="22" xfId="22" applyFont="1" applyBorder="1" applyAlignment="1">
      <alignment horizontal="center" vertical="center"/>
    </xf>
    <xf numFmtId="0" fontId="40" fillId="0" borderId="28" xfId="2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 wrapText="1"/>
    </xf>
    <xf numFmtId="0" fontId="24" fillId="0" borderId="28" xfId="2" applyFont="1" applyBorder="1" applyAlignment="1">
      <alignment horizontal="center" vertical="center" wrapText="1"/>
    </xf>
    <xf numFmtId="0" fontId="41" fillId="0" borderId="5" xfId="22" applyFont="1" applyBorder="1" applyAlignment="1">
      <alignment horizontal="center" vertical="center"/>
    </xf>
    <xf numFmtId="0" fontId="41" fillId="0" borderId="24" xfId="22" applyFont="1" applyBorder="1" applyAlignment="1">
      <alignment horizontal="center" vertical="center"/>
    </xf>
    <xf numFmtId="0" fontId="41" fillId="0" borderId="21" xfId="22" applyFont="1" applyBorder="1" applyAlignment="1">
      <alignment horizontal="center" vertical="center"/>
    </xf>
    <xf numFmtId="49" fontId="40" fillId="0" borderId="5" xfId="22" applyNumberFormat="1" applyFont="1" applyBorder="1" applyAlignment="1">
      <alignment horizontal="left"/>
    </xf>
    <xf numFmtId="0" fontId="40" fillId="0" borderId="24" xfId="22" applyFont="1" applyBorder="1" applyAlignment="1">
      <alignment horizontal="left"/>
    </xf>
    <xf numFmtId="0" fontId="40" fillId="0" borderId="21" xfId="22" applyFont="1" applyBorder="1" applyAlignment="1">
      <alignment horizontal="left"/>
    </xf>
    <xf numFmtId="0" fontId="40" fillId="8" borderId="24" xfId="22" applyFont="1" applyFill="1" applyBorder="1" applyAlignment="1">
      <alignment horizontal="left" vertical="center"/>
    </xf>
    <xf numFmtId="0" fontId="41" fillId="15" borderId="5" xfId="22" applyFont="1" applyFill="1" applyBorder="1" applyAlignment="1">
      <alignment horizontal="left"/>
    </xf>
    <xf numFmtId="0" fontId="41" fillId="0" borderId="5" xfId="22" applyFont="1" applyBorder="1" applyAlignment="1">
      <alignment horizontal="left"/>
    </xf>
    <xf numFmtId="0" fontId="41" fillId="0" borderId="24" xfId="22" applyFont="1" applyBorder="1" applyAlignment="1">
      <alignment horizontal="left"/>
    </xf>
    <xf numFmtId="4" fontId="24" fillId="0" borderId="9" xfId="2" applyNumberFormat="1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41" fillId="0" borderId="25" xfId="22" applyFont="1" applyBorder="1" applyAlignment="1">
      <alignment horizontal="center" vertical="center"/>
    </xf>
    <xf numFmtId="0" fontId="41" fillId="0" borderId="2" xfId="22" applyFont="1" applyBorder="1" applyAlignment="1">
      <alignment horizontal="center" vertical="center"/>
    </xf>
    <xf numFmtId="0" fontId="41" fillId="0" borderId="23" xfId="22" applyFont="1" applyBorder="1" applyAlignment="1">
      <alignment horizontal="center" vertical="center"/>
    </xf>
    <xf numFmtId="0" fontId="24" fillId="0" borderId="5" xfId="2" applyFont="1" applyBorder="1" applyAlignment="1">
      <alignment horizontal="left"/>
    </xf>
    <xf numFmtId="0" fontId="24" fillId="0" borderId="24" xfId="2" applyFont="1" applyBorder="1" applyAlignment="1">
      <alignment horizontal="left"/>
    </xf>
    <xf numFmtId="0" fontId="24" fillId="0" borderId="21" xfId="2" applyFont="1" applyBorder="1" applyAlignment="1">
      <alignment horizontal="left"/>
    </xf>
    <xf numFmtId="0" fontId="3" fillId="0" borderId="5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40" fillId="0" borderId="5" xfId="22" applyFont="1" applyBorder="1" applyAlignment="1">
      <alignment horizontal="left" vertical="center" wrapText="1"/>
    </xf>
    <xf numFmtId="0" fontId="40" fillId="0" borderId="24" xfId="22" applyFont="1" applyBorder="1" applyAlignment="1">
      <alignment horizontal="left" vertical="center" wrapText="1"/>
    </xf>
    <xf numFmtId="0" fontId="40" fillId="0" borderId="21" xfId="22" applyFont="1" applyBorder="1" applyAlignment="1">
      <alignment horizontal="left" vertical="center" wrapText="1"/>
    </xf>
    <xf numFmtId="0" fontId="40" fillId="0" borderId="25" xfId="22" applyFont="1" applyBorder="1" applyAlignment="1">
      <alignment horizontal="center" vertical="center"/>
    </xf>
    <xf numFmtId="0" fontId="40" fillId="0" borderId="23" xfId="22" applyFont="1" applyBorder="1" applyAlignment="1">
      <alignment horizontal="center" vertical="center"/>
    </xf>
    <xf numFmtId="0" fontId="41" fillId="8" borderId="5" xfId="22" applyFont="1" applyFill="1" applyBorder="1" applyAlignment="1">
      <alignment horizontal="center" vertical="center"/>
    </xf>
    <xf numFmtId="0" fontId="41" fillId="8" borderId="24" xfId="22" applyFont="1" applyFill="1" applyBorder="1" applyAlignment="1">
      <alignment horizontal="center" vertical="center"/>
    </xf>
    <xf numFmtId="0" fontId="41" fillId="8" borderId="21" xfId="22" applyFont="1" applyFill="1" applyBorder="1" applyAlignment="1">
      <alignment horizontal="center" vertical="center"/>
    </xf>
    <xf numFmtId="0" fontId="40" fillId="0" borderId="5" xfId="22" applyFont="1" applyBorder="1" applyAlignment="1">
      <alignment horizontal="left" vertical="center"/>
    </xf>
    <xf numFmtId="0" fontId="40" fillId="0" borderId="24" xfId="22" applyFont="1" applyBorder="1" applyAlignment="1">
      <alignment horizontal="left" vertical="center"/>
    </xf>
    <xf numFmtId="0" fontId="40" fillId="0" borderId="21" xfId="22" applyFont="1" applyBorder="1" applyAlignment="1">
      <alignment horizontal="left" vertical="center"/>
    </xf>
    <xf numFmtId="0" fontId="41" fillId="8" borderId="22" xfId="22" applyFont="1" applyFill="1" applyBorder="1" applyAlignment="1">
      <alignment horizontal="center" vertical="center"/>
    </xf>
    <xf numFmtId="0" fontId="41" fillId="8" borderId="28" xfId="22" applyFont="1" applyFill="1" applyBorder="1" applyAlignment="1">
      <alignment horizontal="center" vertical="center"/>
    </xf>
    <xf numFmtId="0" fontId="40" fillId="8" borderId="9" xfId="22" applyFont="1" applyFill="1" applyBorder="1" applyAlignment="1">
      <alignment horizontal="left" vertical="center"/>
    </xf>
    <xf numFmtId="0" fontId="41" fillId="8" borderId="9" xfId="22" applyFont="1" applyFill="1" applyBorder="1" applyAlignment="1">
      <alignment horizontal="left" vertical="center"/>
    </xf>
    <xf numFmtId="0" fontId="41" fillId="8" borderId="29" xfId="22" applyFont="1" applyFill="1" applyBorder="1" applyAlignment="1">
      <alignment horizontal="center" vertical="center"/>
    </xf>
    <xf numFmtId="0" fontId="40" fillId="0" borderId="29" xfId="22" applyFont="1" applyBorder="1" applyAlignment="1">
      <alignment horizontal="center" vertical="center"/>
    </xf>
    <xf numFmtId="0" fontId="41" fillId="0" borderId="9" xfId="22" applyFont="1" applyBorder="1" applyAlignment="1">
      <alignment horizontal="left"/>
    </xf>
    <xf numFmtId="0" fontId="39" fillId="0" borderId="5" xfId="22" applyFont="1" applyBorder="1" applyAlignment="1">
      <alignment horizontal="center"/>
    </xf>
    <xf numFmtId="0" fontId="39" fillId="0" borderId="24" xfId="22" applyFont="1" applyBorder="1" applyAlignment="1">
      <alignment horizontal="center"/>
    </xf>
    <xf numFmtId="0" fontId="40" fillId="0" borderId="25" xfId="22" applyFont="1" applyBorder="1" applyAlignment="1">
      <alignment horizontal="center"/>
    </xf>
    <xf numFmtId="0" fontId="40" fillId="0" borderId="26" xfId="22" applyFont="1" applyBorder="1" applyAlignment="1">
      <alignment horizontal="center"/>
    </xf>
    <xf numFmtId="0" fontId="40" fillId="0" borderId="27" xfId="22" applyFont="1" applyBorder="1" applyAlignment="1">
      <alignment horizontal="center"/>
    </xf>
    <xf numFmtId="0" fontId="40" fillId="0" borderId="0" xfId="22" applyFont="1" applyAlignment="1">
      <alignment horizontal="center"/>
    </xf>
    <xf numFmtId="0" fontId="40" fillId="0" borderId="3" xfId="22" applyFont="1" applyBorder="1" applyAlignment="1">
      <alignment horizontal="center"/>
    </xf>
    <xf numFmtId="0" fontId="40" fillId="0" borderId="8" xfId="22" applyFont="1" applyBorder="1" applyAlignment="1">
      <alignment horizontal="center"/>
    </xf>
    <xf numFmtId="0" fontId="40" fillId="0" borderId="10" xfId="22" applyFont="1" applyBorder="1" applyAlignment="1">
      <alignment horizontal="center"/>
    </xf>
    <xf numFmtId="0" fontId="41" fillId="0" borderId="25" xfId="22" applyFont="1" applyBorder="1" applyAlignment="1">
      <alignment horizontal="left" vertical="center"/>
    </xf>
    <xf numFmtId="0" fontId="41" fillId="0" borderId="26" xfId="22" applyFont="1" applyBorder="1" applyAlignment="1">
      <alignment horizontal="left" vertical="center"/>
    </xf>
    <xf numFmtId="0" fontId="41" fillId="0" borderId="27" xfId="22" applyFont="1" applyBorder="1" applyAlignment="1">
      <alignment horizontal="left" vertical="center"/>
    </xf>
    <xf numFmtId="0" fontId="41" fillId="0" borderId="2" xfId="22" applyFont="1" applyBorder="1" applyAlignment="1">
      <alignment horizontal="left" vertical="center"/>
    </xf>
    <xf numFmtId="0" fontId="41" fillId="0" borderId="0" xfId="22" applyFont="1" applyAlignment="1">
      <alignment horizontal="left" vertical="center"/>
    </xf>
    <xf numFmtId="0" fontId="41" fillId="0" borderId="3" xfId="22" applyFont="1" applyBorder="1" applyAlignment="1">
      <alignment horizontal="left" vertical="center"/>
    </xf>
    <xf numFmtId="0" fontId="41" fillId="0" borderId="23" xfId="22" applyFont="1" applyBorder="1" applyAlignment="1">
      <alignment horizontal="left" vertical="center"/>
    </xf>
    <xf numFmtId="0" fontId="41" fillId="0" borderId="8" xfId="22" applyFont="1" applyBorder="1" applyAlignment="1">
      <alignment horizontal="left" vertical="center"/>
    </xf>
    <xf numFmtId="0" fontId="41" fillId="0" borderId="10" xfId="22" applyFont="1" applyBorder="1" applyAlignment="1">
      <alignment horizontal="left" vertical="center"/>
    </xf>
    <xf numFmtId="0" fontId="41" fillId="3" borderId="9" xfId="22" applyFont="1" applyFill="1" applyBorder="1" applyAlignment="1">
      <alignment horizontal="center" vertical="center"/>
    </xf>
    <xf numFmtId="0" fontId="41" fillId="3" borderId="21" xfId="22" applyFont="1" applyFill="1" applyBorder="1" applyAlignment="1">
      <alignment horizontal="center" vertical="center" wrapText="1"/>
    </xf>
    <xf numFmtId="164" fontId="1" fillId="0" borderId="4" xfId="15" applyNumberFormat="1" applyFont="1" applyBorder="1" applyAlignment="1">
      <alignment horizontal="center" vertical="center"/>
    </xf>
    <xf numFmtId="10" fontId="1" fillId="0" borderId="4" xfId="15" applyNumberFormat="1" applyFont="1" applyBorder="1" applyAlignment="1">
      <alignment horizontal="center" vertical="center"/>
    </xf>
    <xf numFmtId="0" fontId="10" fillId="0" borderId="0" xfId="8" applyFont="1" applyAlignment="1">
      <alignment horizontal="left"/>
    </xf>
    <xf numFmtId="0" fontId="10" fillId="0" borderId="0" xfId="2" applyFont="1" applyAlignment="1">
      <alignment horizontal="left"/>
    </xf>
    <xf numFmtId="0" fontId="15" fillId="0" borderId="0" xfId="8" applyFont="1" applyAlignment="1">
      <alignment horizontal="center"/>
    </xf>
    <xf numFmtId="43" fontId="1" fillId="0" borderId="1" xfId="14" applyFont="1" applyBorder="1" applyAlignment="1">
      <alignment horizontal="center" vertical="center"/>
    </xf>
    <xf numFmtId="43" fontId="1" fillId="0" borderId="6" xfId="14" applyFont="1" applyBorder="1" applyAlignment="1">
      <alignment horizontal="center" vertical="center"/>
    </xf>
    <xf numFmtId="0" fontId="9" fillId="4" borderId="4" xfId="8" applyFont="1" applyFill="1" applyBorder="1" applyAlignment="1">
      <alignment horizontal="left" vertical="center"/>
    </xf>
    <xf numFmtId="0" fontId="9" fillId="0" borderId="4" xfId="8" applyFont="1" applyBorder="1" applyAlignment="1">
      <alignment horizontal="center" vertical="center"/>
    </xf>
    <xf numFmtId="0" fontId="9" fillId="7" borderId="4" xfId="8" applyFont="1" applyFill="1" applyBorder="1" applyAlignment="1">
      <alignment horizontal="center" vertical="center"/>
    </xf>
    <xf numFmtId="0" fontId="9" fillId="0" borderId="4" xfId="8" applyFont="1" applyBorder="1" applyAlignment="1">
      <alignment horizontal="center" vertical="center" wrapText="1"/>
    </xf>
    <xf numFmtId="43" fontId="1" fillId="0" borderId="4" xfId="8" applyNumberFormat="1" applyFont="1" applyBorder="1" applyAlignment="1">
      <alignment horizontal="center" vertical="center" textRotation="90"/>
    </xf>
    <xf numFmtId="0" fontId="1" fillId="5" borderId="4" xfId="8" applyFont="1" applyFill="1" applyBorder="1"/>
    <xf numFmtId="0" fontId="9" fillId="5" borderId="4" xfId="8" applyFont="1" applyFill="1" applyBorder="1" applyAlignment="1">
      <alignment horizontal="center" vertical="center" wrapText="1"/>
    </xf>
    <xf numFmtId="0" fontId="9" fillId="5" borderId="4" xfId="8" applyFont="1" applyFill="1" applyBorder="1" applyAlignment="1">
      <alignment horizontal="center" vertical="center"/>
    </xf>
    <xf numFmtId="0" fontId="1" fillId="0" borderId="4" xfId="8" applyFont="1" applyBorder="1"/>
    <xf numFmtId="0" fontId="17" fillId="0" borderId="5" xfId="8" applyFont="1" applyBorder="1" applyAlignment="1">
      <alignment horizontal="center" vertical="center"/>
    </xf>
    <xf numFmtId="0" fontId="17" fillId="0" borderId="24" xfId="8" applyFont="1" applyBorder="1" applyAlignment="1">
      <alignment horizontal="center" vertical="center"/>
    </xf>
    <xf numFmtId="0" fontId="17" fillId="0" borderId="21" xfId="8" applyFont="1" applyBorder="1" applyAlignment="1">
      <alignment horizontal="center" vertical="center"/>
    </xf>
    <xf numFmtId="0" fontId="11" fillId="0" borderId="5" xfId="8" applyFont="1" applyBorder="1" applyAlignment="1">
      <alignment horizontal="left" vertical="center"/>
    </xf>
    <xf numFmtId="0" fontId="11" fillId="0" borderId="24" xfId="8" applyFont="1" applyBorder="1" applyAlignment="1">
      <alignment horizontal="left" vertical="center"/>
    </xf>
    <xf numFmtId="0" fontId="11" fillId="0" borderId="21" xfId="8" applyFont="1" applyBorder="1" applyAlignment="1">
      <alignment horizontal="left" vertical="center"/>
    </xf>
    <xf numFmtId="0" fontId="17" fillId="0" borderId="25" xfId="8" applyFont="1" applyBorder="1" applyAlignment="1">
      <alignment horizontal="center" vertical="center"/>
    </xf>
    <xf numFmtId="0" fontId="17" fillId="0" borderId="27" xfId="8" applyFont="1" applyBorder="1" applyAlignment="1">
      <alignment horizontal="center" vertical="center"/>
    </xf>
    <xf numFmtId="0" fontId="17" fillId="0" borderId="2" xfId="8" applyFont="1" applyBorder="1" applyAlignment="1">
      <alignment horizontal="center" vertical="center"/>
    </xf>
    <xf numFmtId="0" fontId="17" fillId="0" borderId="3" xfId="8" applyFont="1" applyBorder="1" applyAlignment="1">
      <alignment horizontal="center" vertical="center"/>
    </xf>
    <xf numFmtId="0" fontId="17" fillId="0" borderId="23" xfId="8" applyFont="1" applyBorder="1" applyAlignment="1">
      <alignment horizontal="center" vertical="center"/>
    </xf>
    <xf numFmtId="0" fontId="17" fillId="0" borderId="10" xfId="8" applyFont="1" applyBorder="1" applyAlignment="1">
      <alignment horizontal="center" vertical="center"/>
    </xf>
    <xf numFmtId="0" fontId="9" fillId="0" borderId="4" xfId="8" applyFont="1" applyBorder="1" applyAlignment="1">
      <alignment horizontal="left" vertical="center"/>
    </xf>
    <xf numFmtId="0" fontId="35" fillId="0" borderId="9" xfId="0" applyFont="1" applyBorder="1" applyAlignment="1">
      <alignment horizontal="center" vertical="center" wrapText="1"/>
    </xf>
    <xf numFmtId="0" fontId="9" fillId="14" borderId="9" xfId="2" applyFont="1" applyFill="1" applyBorder="1" applyAlignment="1">
      <alignment horizontal="center"/>
    </xf>
    <xf numFmtId="0" fontId="1" fillId="14" borderId="9" xfId="2" applyFill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22" fillId="0" borderId="0" xfId="20" applyFont="1" applyAlignment="1">
      <alignment horizontal="left" vertical="center"/>
    </xf>
    <xf numFmtId="0" fontId="21" fillId="0" borderId="0" xfId="20" applyFont="1" applyAlignment="1">
      <alignment horizontal="left"/>
    </xf>
    <xf numFmtId="0" fontId="9" fillId="0" borderId="9" xfId="21" applyFont="1" applyBorder="1" applyAlignment="1">
      <alignment horizontal="right" vertical="top" wrapText="1"/>
    </xf>
    <xf numFmtId="0" fontId="9" fillId="0" borderId="0" xfId="21" applyFont="1" applyAlignment="1">
      <alignment horizontal="center" vertical="top" wrapText="1"/>
    </xf>
    <xf numFmtId="0" fontId="9" fillId="13" borderId="9" xfId="21" applyFont="1" applyFill="1" applyBorder="1" applyAlignment="1">
      <alignment horizontal="center" vertical="center" wrapText="1"/>
    </xf>
    <xf numFmtId="0" fontId="30" fillId="0" borderId="9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left" vertical="top" wrapText="1"/>
    </xf>
    <xf numFmtId="0" fontId="9" fillId="0" borderId="25" xfId="21" applyFont="1" applyBorder="1" applyAlignment="1">
      <alignment horizontal="center" vertical="top" wrapText="1"/>
    </xf>
    <xf numFmtId="0" fontId="9" fillId="0" borderId="26" xfId="21" applyFont="1" applyBorder="1" applyAlignment="1">
      <alignment horizontal="center" vertical="top" wrapText="1"/>
    </xf>
    <xf numFmtId="0" fontId="22" fillId="0" borderId="26" xfId="20" applyFont="1" applyBorder="1" applyAlignment="1">
      <alignment horizontal="left" vertical="center"/>
    </xf>
    <xf numFmtId="0" fontId="22" fillId="0" borderId="26" xfId="20" applyFont="1" applyBorder="1" applyAlignment="1">
      <alignment horizontal="left"/>
    </xf>
    <xf numFmtId="0" fontId="22" fillId="0" borderId="0" xfId="20" applyFont="1" applyAlignment="1">
      <alignment horizontal="left"/>
    </xf>
    <xf numFmtId="0" fontId="14" fillId="0" borderId="0" xfId="21" applyFont="1" applyAlignment="1">
      <alignment horizontal="left" vertical="top"/>
    </xf>
    <xf numFmtId="0" fontId="9" fillId="13" borderId="22" xfId="21" applyFont="1" applyFill="1" applyBorder="1" applyAlignment="1">
      <alignment horizontal="center" vertical="center" wrapText="1"/>
    </xf>
    <xf numFmtId="0" fontId="31" fillId="0" borderId="9" xfId="21" applyFont="1" applyBorder="1" applyAlignment="1">
      <alignment horizontal="center" vertical="top" wrapText="1"/>
    </xf>
    <xf numFmtId="0" fontId="30" fillId="0" borderId="9" xfId="21" applyFont="1" applyBorder="1" applyAlignment="1">
      <alignment horizontal="center" vertical="top" wrapText="1"/>
    </xf>
    <xf numFmtId="2" fontId="32" fillId="0" borderId="9" xfId="21" applyNumberFormat="1" applyFont="1" applyBorder="1" applyAlignment="1">
      <alignment horizontal="center" vertical="top" shrinkToFit="1"/>
    </xf>
    <xf numFmtId="167" fontId="32" fillId="0" borderId="9" xfId="21" applyNumberFormat="1" applyFont="1" applyBorder="1" applyAlignment="1">
      <alignment horizontal="center" vertical="top" shrinkToFit="1"/>
    </xf>
    <xf numFmtId="0" fontId="9" fillId="0" borderId="9" xfId="21" applyFont="1" applyBorder="1" applyAlignment="1">
      <alignment horizontal="right" wrapText="1"/>
    </xf>
    <xf numFmtId="0" fontId="9" fillId="0" borderId="0" xfId="21" applyFont="1" applyAlignment="1">
      <alignment horizontal="center" wrapText="1"/>
    </xf>
    <xf numFmtId="0" fontId="28" fillId="0" borderId="0" xfId="21" applyAlignment="1">
      <alignment horizontal="center" vertical="top"/>
    </xf>
    <xf numFmtId="0" fontId="9" fillId="13" borderId="28" xfId="21" applyFont="1" applyFill="1" applyBorder="1" applyAlignment="1">
      <alignment horizontal="center" vertical="center" wrapText="1"/>
    </xf>
    <xf numFmtId="0" fontId="28" fillId="0" borderId="9" xfId="21" applyBorder="1" applyAlignment="1">
      <alignment horizontal="center" vertical="top"/>
    </xf>
    <xf numFmtId="0" fontId="28" fillId="0" borderId="9" xfId="21" applyBorder="1" applyAlignment="1">
      <alignment horizontal="center" wrapText="1"/>
    </xf>
    <xf numFmtId="0" fontId="9" fillId="0" borderId="9" xfId="21" applyFont="1" applyBorder="1" applyAlignment="1">
      <alignment horizontal="center" vertical="top" wrapText="1"/>
    </xf>
    <xf numFmtId="0" fontId="9" fillId="0" borderId="28" xfId="21" applyFont="1" applyBorder="1" applyAlignment="1">
      <alignment horizontal="right" vertical="top" wrapText="1"/>
    </xf>
    <xf numFmtId="43" fontId="32" fillId="0" borderId="9" xfId="7" applyFont="1" applyBorder="1" applyAlignment="1">
      <alignment horizontal="center" vertical="top" shrinkToFit="1"/>
    </xf>
    <xf numFmtId="43" fontId="32" fillId="0" borderId="9" xfId="7" applyFont="1" applyBorder="1" applyAlignment="1">
      <alignment horizontal="right" vertical="top" shrinkToFit="1"/>
    </xf>
    <xf numFmtId="0" fontId="9" fillId="13" borderId="5" xfId="21" applyFont="1" applyFill="1" applyBorder="1" applyAlignment="1">
      <alignment horizontal="center" vertical="center" wrapText="1"/>
    </xf>
    <xf numFmtId="0" fontId="9" fillId="13" borderId="21" xfId="21" applyFont="1" applyFill="1" applyBorder="1" applyAlignment="1">
      <alignment horizontal="center" vertical="center" wrapText="1"/>
    </xf>
    <xf numFmtId="0" fontId="29" fillId="0" borderId="22" xfId="21" applyFont="1" applyBorder="1" applyAlignment="1">
      <alignment horizontal="center" vertical="top" wrapText="1"/>
    </xf>
    <xf numFmtId="0" fontId="29" fillId="0" borderId="29" xfId="21" applyFont="1" applyBorder="1" applyAlignment="1">
      <alignment horizontal="center" vertical="top" wrapText="1"/>
    </xf>
    <xf numFmtId="0" fontId="29" fillId="0" borderId="28" xfId="21" applyFont="1" applyBorder="1" applyAlignment="1">
      <alignment horizontal="center" vertical="top" wrapText="1"/>
    </xf>
    <xf numFmtId="0" fontId="34" fillId="0" borderId="25" xfId="21" applyFont="1" applyBorder="1" applyAlignment="1">
      <alignment horizontal="center" vertical="center"/>
    </xf>
    <xf numFmtId="0" fontId="34" fillId="0" borderId="26" xfId="21" applyFont="1" applyBorder="1" applyAlignment="1">
      <alignment horizontal="center" vertical="center"/>
    </xf>
    <xf numFmtId="0" fontId="34" fillId="0" borderId="27" xfId="21" applyFont="1" applyBorder="1" applyAlignment="1">
      <alignment horizontal="center" vertical="center"/>
    </xf>
    <xf numFmtId="0" fontId="34" fillId="0" borderId="2" xfId="21" applyFont="1" applyBorder="1" applyAlignment="1">
      <alignment horizontal="center" vertical="center"/>
    </xf>
    <xf numFmtId="0" fontId="34" fillId="0" borderId="0" xfId="21" applyFont="1" applyAlignment="1">
      <alignment horizontal="center" vertical="center"/>
    </xf>
    <xf numFmtId="0" fontId="34" fillId="0" borderId="3" xfId="21" applyFont="1" applyBorder="1" applyAlignment="1">
      <alignment horizontal="center" vertical="center"/>
    </xf>
    <xf numFmtId="0" fontId="34" fillId="0" borderId="23" xfId="21" applyFont="1" applyBorder="1" applyAlignment="1">
      <alignment horizontal="center" vertical="center"/>
    </xf>
    <xf numFmtId="0" fontId="34" fillId="0" borderId="8" xfId="21" applyFont="1" applyBorder="1" applyAlignment="1">
      <alignment horizontal="center" vertical="center"/>
    </xf>
    <xf numFmtId="0" fontId="34" fillId="0" borderId="10" xfId="21" applyFont="1" applyBorder="1" applyAlignment="1">
      <alignment horizontal="center" vertical="center"/>
    </xf>
    <xf numFmtId="0" fontId="30" fillId="0" borderId="8" xfId="21" applyFont="1" applyBorder="1" applyAlignment="1">
      <alignment horizontal="left" vertical="center" wrapText="1"/>
    </xf>
    <xf numFmtId="0" fontId="30" fillId="0" borderId="9" xfId="21" applyFont="1" applyBorder="1" applyAlignment="1">
      <alignment horizontal="left" vertical="top" wrapText="1"/>
    </xf>
    <xf numFmtId="0" fontId="28" fillId="0" borderId="9" xfId="21" applyBorder="1" applyAlignment="1">
      <alignment horizontal="left" vertical="top" wrapText="1"/>
    </xf>
    <xf numFmtId="43" fontId="32" fillId="0" borderId="22" xfId="7" applyFont="1" applyBorder="1" applyAlignment="1">
      <alignment horizontal="center" vertical="center" shrinkToFit="1"/>
    </xf>
    <xf numFmtId="0" fontId="14" fillId="0" borderId="13" xfId="20" applyFont="1" applyBorder="1" applyAlignment="1">
      <alignment vertical="center" wrapText="1"/>
    </xf>
    <xf numFmtId="0" fontId="1" fillId="0" borderId="14" xfId="20" applyFont="1" applyBorder="1" applyAlignment="1">
      <alignment vertical="center"/>
    </xf>
    <xf numFmtId="0" fontId="25" fillId="0" borderId="13" xfId="20" applyFont="1" applyBorder="1" applyAlignment="1">
      <alignment vertical="center" wrapText="1"/>
    </xf>
    <xf numFmtId="0" fontId="9" fillId="0" borderId="26" xfId="20" applyFont="1" applyBorder="1" applyAlignment="1">
      <alignment horizontal="center" vertical="center"/>
    </xf>
    <xf numFmtId="0" fontId="1" fillId="0" borderId="26" xfId="20" applyFont="1" applyBorder="1"/>
    <xf numFmtId="0" fontId="9" fillId="0" borderId="0" xfId="20" applyFont="1" applyAlignment="1">
      <alignment horizontal="center" vertical="center"/>
    </xf>
    <xf numFmtId="0" fontId="19" fillId="0" borderId="0" xfId="20"/>
    <xf numFmtId="0" fontId="25" fillId="0" borderId="5" xfId="20" applyFont="1" applyBorder="1" applyAlignment="1">
      <alignment vertical="center" wrapText="1"/>
    </xf>
    <xf numFmtId="0" fontId="1" fillId="0" borderId="24" xfId="20" applyFont="1" applyBorder="1" applyAlignment="1">
      <alignment vertical="center"/>
    </xf>
    <xf numFmtId="0" fontId="1" fillId="0" borderId="21" xfId="20" applyFont="1" applyBorder="1" applyAlignment="1">
      <alignment vertical="center"/>
    </xf>
    <xf numFmtId="0" fontId="25" fillId="10" borderId="16" xfId="20" applyFont="1" applyFill="1" applyBorder="1" applyAlignment="1">
      <alignment vertical="center" wrapText="1"/>
    </xf>
    <xf numFmtId="0" fontId="1" fillId="0" borderId="17" xfId="20" applyFont="1" applyBorder="1" applyAlignment="1">
      <alignment vertical="center"/>
    </xf>
    <xf numFmtId="0" fontId="1" fillId="0" borderId="18" xfId="20" applyFont="1" applyBorder="1" applyAlignment="1">
      <alignment vertical="center"/>
    </xf>
    <xf numFmtId="0" fontId="1" fillId="0" borderId="15" xfId="20" applyFont="1" applyBorder="1" applyAlignment="1">
      <alignment vertical="center"/>
    </xf>
    <xf numFmtId="168" fontId="14" fillId="0" borderId="19" xfId="20" applyNumberFormat="1" applyFont="1" applyBorder="1" applyAlignment="1">
      <alignment vertical="center" wrapText="1"/>
    </xf>
    <xf numFmtId="0" fontId="1" fillId="0" borderId="20" xfId="20" applyFont="1" applyBorder="1" applyAlignment="1">
      <alignment vertical="center"/>
    </xf>
    <xf numFmtId="0" fontId="1" fillId="0" borderId="11" xfId="20" applyFont="1" applyBorder="1" applyAlignment="1">
      <alignment vertical="center"/>
    </xf>
    <xf numFmtId="0" fontId="14" fillId="0" borderId="0" xfId="20" applyFont="1" applyAlignment="1">
      <alignment wrapText="1"/>
    </xf>
    <xf numFmtId="0" fontId="14" fillId="0" borderId="0" xfId="20" applyFont="1"/>
    <xf numFmtId="0" fontId="20" fillId="0" borderId="5" xfId="20" applyFont="1" applyBorder="1" applyAlignment="1">
      <alignment horizontal="center" vertical="center" wrapText="1"/>
    </xf>
    <xf numFmtId="0" fontId="1" fillId="0" borderId="24" xfId="20" applyFont="1" applyBorder="1"/>
    <xf numFmtId="0" fontId="1" fillId="0" borderId="21" xfId="20" applyFont="1" applyBorder="1"/>
    <xf numFmtId="0" fontId="15" fillId="0" borderId="25" xfId="20" applyFont="1" applyBorder="1" applyAlignment="1">
      <alignment horizontal="left" vertical="center" wrapText="1"/>
    </xf>
    <xf numFmtId="0" fontId="21" fillId="0" borderId="26" xfId="20" applyFont="1" applyBorder="1" applyAlignment="1">
      <alignment vertical="center"/>
    </xf>
    <xf numFmtId="0" fontId="22" fillId="0" borderId="27" xfId="20" applyFont="1" applyBorder="1" applyAlignment="1">
      <alignment vertical="center"/>
    </xf>
    <xf numFmtId="0" fontId="15" fillId="0" borderId="2" xfId="20" applyFont="1" applyBorder="1" applyAlignment="1">
      <alignment horizontal="left" vertical="center" wrapText="1"/>
    </xf>
    <xf numFmtId="0" fontId="21" fillId="0" borderId="0" xfId="20" applyFont="1" applyAlignment="1">
      <alignment vertical="center"/>
    </xf>
    <xf numFmtId="0" fontId="22" fillId="0" borderId="3" xfId="20" applyFont="1" applyBorder="1" applyAlignment="1">
      <alignment vertical="center"/>
    </xf>
    <xf numFmtId="0" fontId="23" fillId="0" borderId="5" xfId="20" applyFont="1" applyBorder="1" applyAlignment="1">
      <alignment horizontal="left" vertical="center" wrapText="1"/>
    </xf>
    <xf numFmtId="0" fontId="24" fillId="0" borderId="24" xfId="20" applyFont="1" applyBorder="1" applyAlignment="1">
      <alignment horizontal="left"/>
    </xf>
    <xf numFmtId="0" fontId="24" fillId="0" borderId="21" xfId="20" applyFont="1" applyBorder="1" applyAlignment="1">
      <alignment horizontal="left"/>
    </xf>
    <xf numFmtId="0" fontId="25" fillId="0" borderId="13" xfId="20" applyFont="1" applyBorder="1" applyAlignment="1">
      <alignment horizontal="right" vertical="center" wrapText="1"/>
    </xf>
    <xf numFmtId="0" fontId="1" fillId="0" borderId="5" xfId="21" applyFont="1" applyBorder="1" applyAlignment="1">
      <alignment horizontal="center" vertical="center" wrapText="1"/>
    </xf>
    <xf numFmtId="0" fontId="1" fillId="0" borderId="24" xfId="21" applyFont="1" applyBorder="1" applyAlignment="1">
      <alignment horizontal="center" vertical="center" wrapText="1"/>
    </xf>
    <xf numFmtId="0" fontId="1" fillId="0" borderId="21" xfId="21" applyFont="1" applyBorder="1" applyAlignment="1">
      <alignment horizontal="center" vertical="center" wrapText="1"/>
    </xf>
  </cellXfs>
  <cellStyles count="23">
    <cellStyle name="Moeda" xfId="12" builtinId="4"/>
    <cellStyle name="Normal" xfId="0" builtinId="0"/>
    <cellStyle name="Normal 10" xfId="2" xr:uid="{00000000-0005-0000-0000-000002000000}"/>
    <cellStyle name="Normal 2" xfId="6" xr:uid="{00000000-0005-0000-0000-000003000000}"/>
    <cellStyle name="Normal 2 3" xfId="9" xr:uid="{00000000-0005-0000-0000-000004000000}"/>
    <cellStyle name="Normal 3" xfId="8" xr:uid="{00000000-0005-0000-0000-000005000000}"/>
    <cellStyle name="Normal 3 2" xfId="20" xr:uid="{A2C65D73-37FE-4B1E-95BC-CFC4A083CC4F}"/>
    <cellStyle name="Normal 3 3" xfId="22" xr:uid="{F8E9FB72-6AEA-4E94-B2C2-DEDB7957C9A9}"/>
    <cellStyle name="Normal 4" xfId="10" xr:uid="{00000000-0005-0000-0000-000006000000}"/>
    <cellStyle name="Normal 4 2" xfId="1" xr:uid="{00000000-0005-0000-0000-000007000000}"/>
    <cellStyle name="Normal 5" xfId="21" xr:uid="{7D4E5BAB-2879-4ADE-BD71-1B0B17EB196B}"/>
    <cellStyle name="Normal 9 2" xfId="4" xr:uid="{00000000-0005-0000-0000-000008000000}"/>
    <cellStyle name="Normal_Orçamento BR-101" xfId="3" xr:uid="{00000000-0005-0000-0000-000009000000}"/>
    <cellStyle name="Porcentagem" xfId="13" builtinId="5"/>
    <cellStyle name="Porcentagem 2" xfId="15" xr:uid="{00000000-0005-0000-0000-00000B000000}"/>
    <cellStyle name="Separador de milhares 10" xfId="5" xr:uid="{00000000-0005-0000-0000-00000C000000}"/>
    <cellStyle name="Separador de milhares 10 2" xfId="16" xr:uid="{77838C32-D7E1-4268-B2A8-8C7259258F23}"/>
    <cellStyle name="Vírgula" xfId="7" builtinId="3"/>
    <cellStyle name="Vírgula 2" xfId="11" xr:uid="{00000000-0005-0000-0000-00000E000000}"/>
    <cellStyle name="Vírgula 2 2" xfId="18" xr:uid="{C8227E9D-EC32-40FA-8127-0D44CF55348E}"/>
    <cellStyle name="Vírgula 3" xfId="14" xr:uid="{00000000-0005-0000-0000-00000F000000}"/>
    <cellStyle name="Vírgula 3 2" xfId="19" xr:uid="{A2E1E6C8-932C-4EBD-811F-11A66FA8B884}"/>
    <cellStyle name="Vírgula 4" xfId="17" xr:uid="{CF8A0C16-765E-4E6F-9A52-B7FAFFE28538}"/>
  </cellStyles>
  <dxfs count="0"/>
  <tableStyles count="0" defaultTableStyle="TableStyleMedium2" defaultPivotStyle="PivotStyleLight16"/>
  <colors>
    <mruColors>
      <color rgb="FF81B2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997323</xdr:colOff>
      <xdr:row>1</xdr:row>
      <xdr:rowOff>68311</xdr:rowOff>
    </xdr:from>
    <xdr:to>
      <xdr:col>7</xdr:col>
      <xdr:colOff>515470</xdr:colOff>
      <xdr:row>5</xdr:row>
      <xdr:rowOff>250425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2AA6C68-F16E-A434-B466-C3987B08D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647" y="438105"/>
          <a:ext cx="2386853" cy="12914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15</xdr:col>
      <xdr:colOff>454817</xdr:colOff>
      <xdr:row>2</xdr:row>
      <xdr:rowOff>123870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9615C21-0827-481A-BA2F-9C0C73F9E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6925" y="0"/>
          <a:ext cx="1464467" cy="6477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523875</xdr:colOff>
      <xdr:row>2</xdr:row>
      <xdr:rowOff>133350</xdr:rowOff>
    </xdr:from>
    <xdr:to>
      <xdr:col>16</xdr:col>
      <xdr:colOff>123825</xdr:colOff>
      <xdr:row>6</xdr:row>
      <xdr:rowOff>129687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7CA07FD-6296-4373-AFEE-CC3C93C81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657225"/>
          <a:ext cx="1714500" cy="758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250032</xdr:colOff>
      <xdr:row>0</xdr:row>
      <xdr:rowOff>59530</xdr:rowOff>
    </xdr:from>
    <xdr:to>
      <xdr:col>14</xdr:col>
      <xdr:colOff>726280</xdr:colOff>
      <xdr:row>2</xdr:row>
      <xdr:rowOff>147681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00BF912-239C-47C5-A997-48C1F83A1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6" y="59530"/>
          <a:ext cx="1464467" cy="647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289560</xdr:colOff>
      <xdr:row>23</xdr:row>
      <xdr:rowOff>15240</xdr:rowOff>
    </xdr:from>
    <xdr:to>
      <xdr:col>17</xdr:col>
      <xdr:colOff>99060</xdr:colOff>
      <xdr:row>43</xdr:row>
      <xdr:rowOff>91440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38D87C1-397F-4EC4-A4C3-66FAF584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5380" y="4335780"/>
          <a:ext cx="7124700" cy="373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457200</xdr:colOff>
      <xdr:row>1</xdr:row>
      <xdr:rowOff>118533</xdr:rowOff>
    </xdr:from>
    <xdr:to>
      <xdr:col>17</xdr:col>
      <xdr:colOff>424110</xdr:colOff>
      <xdr:row>22</xdr:row>
      <xdr:rowOff>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417D221-C827-4E68-AD4C-09A52585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3420" y="301413"/>
          <a:ext cx="7891710" cy="3836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74543</xdr:rowOff>
    </xdr:from>
    <xdr:to>
      <xdr:col>0</xdr:col>
      <xdr:colOff>1722492</xdr:colOff>
      <xdr:row>2</xdr:row>
      <xdr:rowOff>588064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A020310-416A-4DA8-9281-30911C860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66" y="74543"/>
          <a:ext cx="1515426" cy="8199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74543</xdr:rowOff>
    </xdr:from>
    <xdr:to>
      <xdr:col>0</xdr:col>
      <xdr:colOff>1722492</xdr:colOff>
      <xdr:row>2</xdr:row>
      <xdr:rowOff>588064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9C123C-B847-4E5E-AC62-55D80595A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66" y="74543"/>
          <a:ext cx="1515426" cy="818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74543</xdr:rowOff>
    </xdr:from>
    <xdr:to>
      <xdr:col>0</xdr:col>
      <xdr:colOff>1722492</xdr:colOff>
      <xdr:row>2</xdr:row>
      <xdr:rowOff>588064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4AF80B-06F4-46F4-B044-51CD1DFDD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66" y="74543"/>
          <a:ext cx="1515426" cy="818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O%20-%20BR%20-%20425%20aditiv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_1\tec1\ARQ\SOLOTEC\BR-476\VIGA\ANALIS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ito\c\Meus%20documentos\Projetos\6&#186;%20DRF\C%20378%20%20BR%20040%20Paraopeba\AnteProjeto\Volume%202\Terraplenagem\C378%20Distribuicao%20de%20Massas%20Lote%2002%20-%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ados\OBRAS\Projeto%20da%20%20ES-381-NOVA%20VEN&#201;CIA\Medi&#231;&#245;es\7&#170;\Documents%20and%20Settings\Gustavo\Desktop\DERTES%202006\Construtora%20&#193;pia%20Ltda._Contrato%20015_2006\ES%20446%20-%20PLANILHA%20OBR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NGENHARIA\PROJETOS%202015\ENGESPRO\MONTANHA_CRISTAL\IMPRESS&#195;O%20-%20ES-209\Volume%203%20-%20Quantidades%20e%20Or&#231;amentos%20Revisados\REFLEXO%20FINANCEIRO%20-1%20PATRIK%20REV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ENHARIA\SR-04%20DER-ES\ES-315%20-%20Boa%20Esperan&#231;a%20-%20S&#227;o%20Mateus-Engespro\2&#186;%20Relat&#243;rio%20de%20Revis&#227;o%20-%20Lote%2001\2&#186;%20Relat&#243;rio%20de%20Revis&#227;o\Volume%20Revisado%2004_03\Planilha%20Acrescimo%20Decr&#233;scimo%20Consolidado%20-Lote%2001%20-04_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elso\PLANILHAS%20LAB\Faixa%20C\PROJ.CBUQ%20F-B-116060220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a&#231;o%20cbuq%20faixa%20c%20Carpizza%20CONT.%20LES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AIXA%20'C'%20CORRIGIDO%20=%205.7%25\Joaquim\Backup\PROJ.C.BET.USIN.QUENTE%20F-B-116MODCONT.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F3A7369\11%20Med%20Lote6%20Mar&#231;o%2008%20APIA.xl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elso\E\Documents%20and%20Settings\A.%20Madeira\Meus%20documentos\Eng&#186;%20F&#225;bio\Obra%20Cachoeiro%20x%20Vargem%20Alta\Medi&#231;&#227;o\Obra\ES%20-%20164\Lote%2006_Vargem%20Alta%20-%20Soturno\Execu&#231;&#227;o\Medi&#231;&#245;es\DER%20Lote%2006\11%20Med%20Lote%2006%20Mar&#231;o%2008%20APIA\11%20Med%20Lote6%20Mar&#231;o%2008%20APIA.xl?1B66E0D9" TargetMode="External"/><Relationship Id="rId1" Type="http://schemas.openxmlformats.org/officeDocument/2006/relationships/externalLinkPath" Target="file:///\\1B66E0D9\11%20Med%20Lote6%20Mar&#231;o%2008%20APIA.x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LEYDSON\Dados%20de%20aplicativos\Microsoft\Excel\556%20-%20FELISBURGO\10%20-%20INDICES%20DE%20GEST&#195;O\CRONOGRAMA%20e%20EAP\E.A.P%20(ESTRUTURA%20ANAL&#205;TICA%20DE%20PROJETO)\Histogramas%20%20P&#225;tio%20J%20-%20FASE%20II%20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LEYDSON\Dados%20de%20aplicativos\Microsoft\Excel\556%20-%20FELISBURGO\10%20-%20INDICES%20DE%20GEST&#195;O\CRONOGRAMA%20e%20EAP\E.A.P%20(ESTRUTURA%20ANAL&#205;TICA%20DE%20PROJETO)\5\4\Histogramas%20%20P&#225;tio%20J%20-%20FASE%20II%20(rev.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rabetume-pc\j\Documentos\Eduardo\Obras%20DER%20-%202012\Obra%20Jacigu&#225;-DER\Medi&#231;&#245;es\3&#170;%20Medi&#231;&#227;o\Augusto\PLANILHA%20DE%20DAD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bra/Meus%20documentos/Downloads/3&#170;%20Med%20Lote3%20Outubro%2009%20A%20Madeira%20ECR%2025-10-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rabetume-pc\j\14%20Med%20Lote6%20Jun08%20Ap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5BCCB4\13&#170;%20Med%20Lote6%20maio%2008%20APIA.xls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elso\E\Documents%20and%20Settings\A.%20Madeira\Meus%20documentos\Eng&#186;%20F&#225;bio\Obra%20Cachoeiro%20x%20Vargem%20Alta\Medi&#231;&#227;o\Obra\ES%20-%20164\Lote%2006_Vargem%20Alta%20-%20Soturno\Execu&#231;&#227;o\Medi&#231;&#245;es\DER%20Lote%2006\13%20Med%20Lote%2006%20Maio%2008%20&#193;PIA\13&#170;%20Med%20Lote6%20maio%2008%20APIA.xls?D1064B80" TargetMode="External"/><Relationship Id="rId1" Type="http://schemas.openxmlformats.org/officeDocument/2006/relationships/externalLinkPath" Target="file:///\\D1064B80\13&#170;%20Med%20Lote6%20maio%2008%20API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ados\Documents%20and%20Settings\Gustavo\Desktop\DERTES%202006\Construtora%20&#193;pia%20Ltda._Contrato%20015_2006\ES%20446%20-%20PLANILHA%20OB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emi-tec-01\C-Tec\Documents%20and%20Settings\lcardoso\Meus%20documentos\P\s_c\45000_49620_ServAu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%20internos/Quadro%20de%20quantidades/ORCA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andre\c\ARQXLS\PR\Conservas%20dez-02\Pato%20PRRTN%20-%20BR47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%20arlos%20%20Machado\My%20Documents\Disco%201\BR-262-MS(3)\Anexos%20PGQ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dor\AppData\Roaming\Skype\My%20Skype%20Received%20Files\5%20-%20%20RESUMO%20DA%20DISTR%20DE%20MATERIAIS%20%20-%20TERRAPLENAGE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tos%20F&#225;bio\tra&#231;o%20cbuq%20faixa%20c%20Carpizza%20CONT.%20LES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PLA/Works/MATRIZ/EAP/Curva%201%20folh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jamento\Curvas%20-S-\Geral\PLANE-R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98-rog&#233;rio\c\Meus%20documentos\Promon-Concremat\Planilhas\Planejamento\Plan.%20Sem26\CPC\EAP%20C.Plan%20-%20Padr&#227;o%20Alunorte%20-%20Semana%202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E\CONTROLE2\Se&#231;&#227;o%20T&#233;cnica\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1"/>
      <sheetName val="COMPOS2"/>
      <sheetName val="COMPOS3"/>
      <sheetName val="1- QUADRO DE QUANTIDADE (2)"/>
      <sheetName val="Pato"/>
      <sheetName val="Transporte 5m³"/>
      <sheetName val="Transporte 4m³"/>
      <sheetName val="Transporte 4t"/>
      <sheetName val="Transporte Mat. Frio"/>
      <sheetName val="Cronograma (2)"/>
      <sheetName val="ESTUDO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  <sheetName val="ANALISES"/>
      <sheetName val="Custo do CM-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VariáveisOcultas"/>
      <sheetName val="Variáveis"/>
      <sheetName val="Convenções"/>
      <sheetName val="Cortes"/>
      <sheetName val="Cortes Auxiliar"/>
      <sheetName val="Aterros"/>
      <sheetName val="DistDeMassas"/>
      <sheetName val="Consistência"/>
      <sheetName val="DistDeMassasImpressa"/>
      <sheetName val="Qd Quant - Modelo DER"/>
      <sheetName val="Qd Quant - Formato A4"/>
      <sheetName val="Historico"/>
      <sheetName val="Ajuda"/>
      <sheetName val="Oculta"/>
      <sheetName val="TabelaSicr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a"/>
      <sheetName val="Plan1"/>
      <sheetName val="Resumo"/>
      <sheetName val="BAIXO GUANDU ITAIMBE"/>
      <sheetName val="cff1"/>
      <sheetName val="ITAIMBE ITAGUACU"/>
      <sheetName val="cff2"/>
      <sheetName val="BAIXO GUANDU AIMORES"/>
      <sheetName val="Tudo"/>
      <sheetName val="cff3"/>
      <sheetName val="abc ápia"/>
      <sheetName val="abc órgão"/>
      <sheetName val="consolid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tivo Financeiro"/>
      <sheetName val="Aditivo Financeiro RESUMO"/>
      <sheetName val="Auxiliar Dados Não Apagar"/>
      <sheetName val="REL.CONTRATUAL"/>
      <sheetName val="planilha  medição"/>
      <sheetName val="Aditivo Financeiro MODELO DER"/>
      <sheetName val="TE Limpeza desm. até 15cm "/>
      <sheetName val="Aditivo Financeiro MODELO D (2"/>
      <sheetName val="Aditivo Financeiro MODELO D (2)"/>
      <sheetName val="Escavação e carga Mat. 1ªCateg."/>
      <sheetName val="Escav. e carga Mat.(Jazida)  "/>
      <sheetName val="Local com DMT 5,1 a 10 KM"/>
      <sheetName val="Escav. e carga de mat.(Comp. L)"/>
      <sheetName val="Adensamento de mat de BF"/>
      <sheetName val="Espalhamento de material de 1ª "/>
      <sheetName val="Compactação de aterros 95%PN"/>
      <sheetName val="Compactação de aterros 100%PN"/>
      <sheetName val="Compactação de aterros 100% pre"/>
      <sheetName val="Brita sub-base(diferença transp"/>
      <sheetName val="Transp. DMT &gt; 15 Km AAAC "/>
      <sheetName val="Transporte Comercial Brita TSBD"/>
      <sheetName val="Transp. Comercial AREIA TSBD"/>
      <sheetName val="Emulsão RR-2C Capa Selante"/>
      <sheetName val="Aditivo Financeiro MODELO NOVO"/>
      <sheetName val="RESUMO DA N. PLANILHA CONTRA"/>
      <sheetName val="Nova Plan. Contratual"/>
      <sheetName val="PLAN_ACRÉS._DECRÉS._EDITADA"/>
      <sheetName val="Resumo 1ª Revisão"/>
      <sheetName val="Cronograma Físico Financeiro"/>
      <sheetName val="Dados"/>
      <sheetName val="TE ESPALHAMENTO BOTA FORA"/>
      <sheetName val="TE ECT 1ª até 200"/>
      <sheetName val="TE ECT 1ª 200 a 400m"/>
      <sheetName val="TE ECT 1ª 400 a 600m"/>
      <sheetName val="TE ECT 1ª 600 a 800m"/>
      <sheetName val="TE ECT 1ª 800 a 1000m"/>
      <sheetName val="TE ECT 1ª 1000 a 1200m"/>
      <sheetName val="TE ECT 1ª 1200 a 1400m"/>
      <sheetName val="TE ECT 1ª 1400 a 1600m"/>
      <sheetName val="TE ECT 1ª 1600 a 1800m"/>
      <sheetName val="TE ECT 1ª 1800 a 2000m"/>
      <sheetName val="TE ECT 1ª 2000 a 2500m"/>
      <sheetName val="TE ECT 1ª 2500 a 3000m"/>
      <sheetName val="TE Escav e carga 1ª categoria"/>
      <sheetName val="TE ATERRO 95%"/>
      <sheetName val="TE ATERRO 100%"/>
      <sheetName val="TE ECT Solo Mole"/>
      <sheetName val="TE colchão drenante Areia"/>
      <sheetName val="TE Transporte solo mole "/>
      <sheetName val="TE Transporte 3,1 a 5,0km"/>
      <sheetName val="TE Transporte 5,1 a 10,0km (2)"/>
      <sheetName val="TE Manta Geotextil"/>
      <sheetName val="TE enroncamento pedra arrumada"/>
      <sheetName val="TE Transporte pedra de mão"/>
      <sheetName val="TE ECT 3ª Fogo Controlado"/>
      <sheetName val="TE Transport. Mat 3ª 5 a 10"/>
      <sheetName val="PA Regularização"/>
      <sheetName val="PA Estabilização 30% brita"/>
      <sheetName val="PA Esc mat 1ª subbase mist brit"/>
      <sheetName val="Pa Transp brita subbase"/>
      <sheetName val="PA Tr solo subbase mist. brita"/>
      <sheetName val="PA Base 70% brita"/>
      <sheetName val="PA Escav solo base 70%"/>
      <sheetName val="PA Transp solo base 70%"/>
      <sheetName val="PA Transp brita base 70%"/>
      <sheetName val="PA Imprimação "/>
      <sheetName val="PA TSBD"/>
      <sheetName val="OA Berço BTTC 1,20m (2)"/>
      <sheetName val="OA Boca BTTC 1,20m (2)"/>
      <sheetName val="OA Corpo BDCC 2,00x2,00m"/>
      <sheetName val="OA Passagem gado"/>
      <sheetName val="OA Boca passagem gado"/>
      <sheetName val="OA Escavação mec. 1ª até 1,50m "/>
      <sheetName val="OA BSTC 0,80m (greide)"/>
      <sheetName val="OA BSTC 0,80m (grota)"/>
      <sheetName val="OA Corpo BTTC 1,20m"/>
      <sheetName val="OA Berço BSTC 0,80m"/>
      <sheetName val="OA Dreno areia DPS-02"/>
      <sheetName val="OA Meio fio DP-1"/>
      <sheetName val="OA Sarjeta DP-1"/>
      <sheetName val="OA Sarjeta STC-02"/>
      <sheetName val="OA Boca saída dreno BSD-01"/>
      <sheetName val="OA Caixa  CCS 01 "/>
      <sheetName val="OA Caixa  CCS 02"/>
      <sheetName val="OA Concreto FCK 20 MPA"/>
      <sheetName val="OA Forma de Madeira"/>
      <sheetName val="AÇO"/>
      <sheetName val="OA Guarde Corpo Metálico"/>
      <sheetName val="OA Transporte de viga"/>
      <sheetName val="OA TABULEIRO PONTE"/>
      <sheetName val="OA colchão drenante  Brita"/>
      <sheetName val="OA Dreno DPR 01"/>
      <sheetName val="OA Valeta VPC-01"/>
      <sheetName val="OA Valeta VPC-01 (2)"/>
      <sheetName val="MB Fornecimento CM-30"/>
      <sheetName val="MB Fornecimento RR-2C"/>
      <sheetName val="OC CERCA"/>
      <sheetName val="OC Demolição de CERCA "/>
      <sheetName val="OC Mata Burro"/>
      <sheetName val="OC Deslocamento de Postes"/>
      <sheetName val="SA Valeta VPC-03"/>
      <sheetName val="SA Revestimento vegetal grama"/>
      <sheetName val="SI Sinal horiz TMD=600"/>
      <sheetName val="SP  TOPOGRAFIA"/>
      <sheetName val="SP  LAboratório)"/>
      <sheetName val="Transporte mat bet fri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">
          <cell r="A7">
            <v>40167</v>
          </cell>
          <cell r="B7" t="str">
            <v>Limpeza, desmatamento e destocamento de árvores c/ diâmetro até 15cm</v>
          </cell>
          <cell r="C7" t="str">
            <v>m²</v>
          </cell>
          <cell r="D7">
            <v>949663.09</v>
          </cell>
          <cell r="E7">
            <v>0.18</v>
          </cell>
          <cell r="F7">
            <v>170939.35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949663.09</v>
          </cell>
          <cell r="L7">
            <v>170939.35</v>
          </cell>
          <cell r="M7">
            <v>0</v>
          </cell>
          <cell r="N7">
            <v>0</v>
          </cell>
        </row>
        <row r="8">
          <cell r="A8">
            <v>42547</v>
          </cell>
          <cell r="B8" t="str">
            <v>Espalhamento de material de 1ª categoria com motoniveladora (bota-fora)</v>
          </cell>
          <cell r="C8" t="str">
            <v>m³</v>
          </cell>
          <cell r="D8">
            <v>94966.31</v>
          </cell>
          <cell r="E8">
            <v>1.1299999999999999</v>
          </cell>
          <cell r="F8">
            <v>107311.93</v>
          </cell>
          <cell r="G8">
            <v>46607.708000000013</v>
          </cell>
          <cell r="H8">
            <v>52666.71</v>
          </cell>
          <cell r="I8">
            <v>0</v>
          </cell>
          <cell r="J8">
            <v>0</v>
          </cell>
          <cell r="K8">
            <v>141574.01800000001</v>
          </cell>
          <cell r="L8">
            <v>159978.64000000001</v>
          </cell>
          <cell r="M8">
            <v>46607.707999999999</v>
          </cell>
          <cell r="N8">
            <v>52666.71</v>
          </cell>
        </row>
        <row r="9">
          <cell r="A9">
            <v>42547</v>
          </cell>
          <cell r="B9" t="str">
            <v>Espalhamento de material de 1ª categoria com motoniveladora</v>
          </cell>
          <cell r="C9" t="str">
            <v>m³</v>
          </cell>
          <cell r="D9">
            <v>1000</v>
          </cell>
          <cell r="E9">
            <v>1.1299999999999999</v>
          </cell>
          <cell r="F9">
            <v>1130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1000</v>
          </cell>
          <cell r="L9">
            <v>1130</v>
          </cell>
          <cell r="M9">
            <v>0</v>
          </cell>
          <cell r="N9">
            <v>0</v>
          </cell>
        </row>
        <row r="10">
          <cell r="A10">
            <v>40232</v>
          </cell>
          <cell r="B10" t="str">
            <v>Escavação, carga e transporte de material de 1ª categoria até 200m, com escavadeira</v>
          </cell>
          <cell r="C10" t="str">
            <v>m³</v>
          </cell>
          <cell r="D10">
            <v>31.36</v>
          </cell>
          <cell r="E10">
            <v>7.03</v>
          </cell>
          <cell r="F10">
            <v>220.46</v>
          </cell>
          <cell r="G10">
            <v>4319.1820000000007</v>
          </cell>
          <cell r="H10">
            <v>30363.85</v>
          </cell>
          <cell r="I10">
            <v>0</v>
          </cell>
          <cell r="J10">
            <v>0</v>
          </cell>
          <cell r="K10">
            <v>4350.5420000000004</v>
          </cell>
          <cell r="L10">
            <v>30584.31</v>
          </cell>
          <cell r="M10">
            <v>4319.1820000000007</v>
          </cell>
          <cell r="N10">
            <v>30363.85</v>
          </cell>
        </row>
        <row r="11">
          <cell r="A11">
            <v>40233</v>
          </cell>
          <cell r="B11" t="str">
            <v>Escavação, carga e transporte de material de 1ª categoria até 200 a 400m, com escavadeira</v>
          </cell>
          <cell r="C11" t="str">
            <v>m³</v>
          </cell>
          <cell r="D11">
            <v>25371.040000000001</v>
          </cell>
          <cell r="E11">
            <v>7.1</v>
          </cell>
          <cell r="F11">
            <v>180134.38</v>
          </cell>
          <cell r="G11">
            <v>0</v>
          </cell>
          <cell r="H11">
            <v>0</v>
          </cell>
          <cell r="I11">
            <v>9052.6880000000019</v>
          </cell>
          <cell r="J11">
            <v>64274.09</v>
          </cell>
          <cell r="K11">
            <v>16318.351999999999</v>
          </cell>
          <cell r="L11">
            <v>115860.29</v>
          </cell>
          <cell r="M11">
            <v>9052.6880000000019</v>
          </cell>
          <cell r="N11">
            <v>-64274.09</v>
          </cell>
        </row>
        <row r="12">
          <cell r="A12">
            <v>40234</v>
          </cell>
          <cell r="B12" t="str">
            <v>Escavação, carga e transporte de material de 1ª categoria até 400 a 600m, com escavadeira</v>
          </cell>
          <cell r="C12" t="str">
            <v>m³</v>
          </cell>
          <cell r="D12">
            <v>8305.6299999999992</v>
          </cell>
          <cell r="E12">
            <v>7.2</v>
          </cell>
          <cell r="F12">
            <v>59800.53</v>
          </cell>
          <cell r="G12">
            <v>14567.453</v>
          </cell>
          <cell r="H12">
            <v>104885.66</v>
          </cell>
          <cell r="I12">
            <v>0</v>
          </cell>
          <cell r="J12">
            <v>0</v>
          </cell>
          <cell r="K12">
            <v>22873.082999999999</v>
          </cell>
          <cell r="L12">
            <v>164686.19</v>
          </cell>
          <cell r="M12">
            <v>14567.453</v>
          </cell>
          <cell r="N12">
            <v>104885.66</v>
          </cell>
        </row>
        <row r="13">
          <cell r="A13">
            <v>40235</v>
          </cell>
          <cell r="B13" t="str">
            <v>Escavação, carga e transporte de material de 1ª categoria até 600 a 800m, com escavadeira</v>
          </cell>
          <cell r="C13" t="str">
            <v>m³</v>
          </cell>
          <cell r="D13">
            <v>20374.080000000002</v>
          </cell>
          <cell r="E13">
            <v>7.4</v>
          </cell>
          <cell r="F13">
            <v>150768.19</v>
          </cell>
          <cell r="G13">
            <v>0</v>
          </cell>
          <cell r="H13">
            <v>0</v>
          </cell>
          <cell r="I13">
            <v>339.49700000000303</v>
          </cell>
          <cell r="J13">
            <v>2512.2800000000002</v>
          </cell>
          <cell r="K13">
            <v>20034.582999999999</v>
          </cell>
          <cell r="L13">
            <v>148255.91</v>
          </cell>
          <cell r="M13">
            <v>339.49700000000303</v>
          </cell>
          <cell r="N13">
            <v>-2512.2800000000002</v>
          </cell>
        </row>
        <row r="14">
          <cell r="A14">
            <v>40236</v>
          </cell>
          <cell r="B14" t="str">
            <v>Escavação, carga e transporte de material de 1ª categoria até 800 a 1000m, com escavadeira</v>
          </cell>
          <cell r="C14" t="str">
            <v>m³</v>
          </cell>
          <cell r="D14">
            <v>9984.2099999999991</v>
          </cell>
          <cell r="E14">
            <v>7.6</v>
          </cell>
          <cell r="F14">
            <v>75879.990000000005</v>
          </cell>
          <cell r="G14">
            <v>6743.1180000000022</v>
          </cell>
          <cell r="H14">
            <v>51247.7</v>
          </cell>
          <cell r="I14">
            <v>0</v>
          </cell>
          <cell r="J14">
            <v>0</v>
          </cell>
          <cell r="K14">
            <v>16727.328000000001</v>
          </cell>
          <cell r="L14">
            <v>127127.69</v>
          </cell>
          <cell r="M14">
            <v>6743.1180000000022</v>
          </cell>
          <cell r="N14">
            <v>51247.7</v>
          </cell>
        </row>
        <row r="15">
          <cell r="A15">
            <v>40237</v>
          </cell>
          <cell r="B15" t="str">
            <v>Escavação, carga e transporte de material de 1ª categoria até 1000 a 1200m, com escavadeira</v>
          </cell>
          <cell r="C15" t="str">
            <v>m³</v>
          </cell>
          <cell r="D15">
            <v>1343.42</v>
          </cell>
          <cell r="E15">
            <v>8</v>
          </cell>
          <cell r="F15">
            <v>10747.36</v>
          </cell>
          <cell r="G15">
            <v>0</v>
          </cell>
          <cell r="H15">
            <v>0</v>
          </cell>
          <cell r="I15">
            <v>975.4</v>
          </cell>
          <cell r="J15">
            <v>7803.2</v>
          </cell>
          <cell r="K15">
            <v>368.0200000000001</v>
          </cell>
          <cell r="L15">
            <v>2944.16</v>
          </cell>
          <cell r="M15">
            <v>-975.4</v>
          </cell>
          <cell r="N15">
            <v>-7803.2</v>
          </cell>
        </row>
        <row r="16">
          <cell r="A16">
            <v>40238</v>
          </cell>
          <cell r="B16" t="str">
            <v>Escavação, carga e transporte de material de 1ª categoria até 1200 a 1400m, com escavadeira</v>
          </cell>
          <cell r="C16" t="str">
            <v>m³</v>
          </cell>
          <cell r="D16">
            <v>2387.38</v>
          </cell>
          <cell r="E16">
            <v>8.4</v>
          </cell>
          <cell r="F16">
            <v>20053.990000000002</v>
          </cell>
          <cell r="G16">
            <v>0</v>
          </cell>
          <cell r="H16">
            <v>0</v>
          </cell>
          <cell r="I16">
            <v>2387.38</v>
          </cell>
          <cell r="J16">
            <v>20053.990000000002</v>
          </cell>
          <cell r="K16">
            <v>0</v>
          </cell>
          <cell r="L16">
            <v>0</v>
          </cell>
          <cell r="M16">
            <v>2387.38</v>
          </cell>
          <cell r="N16">
            <v>-20053.990000000002</v>
          </cell>
        </row>
        <row r="17">
          <cell r="A17">
            <v>40239</v>
          </cell>
          <cell r="B17" t="str">
            <v>Escavação, carga e transporte de material de 1ª categoria até 1400 a 1600m, com escavadeira</v>
          </cell>
          <cell r="C17" t="str">
            <v>m³</v>
          </cell>
          <cell r="D17">
            <v>43.03</v>
          </cell>
          <cell r="E17">
            <v>8.8000000000000007</v>
          </cell>
          <cell r="F17">
            <v>378.66</v>
          </cell>
          <cell r="G17">
            <v>35077.186000000002</v>
          </cell>
          <cell r="H17">
            <v>308679.24</v>
          </cell>
          <cell r="I17">
            <v>0</v>
          </cell>
          <cell r="J17">
            <v>0</v>
          </cell>
          <cell r="K17">
            <v>35120.216</v>
          </cell>
          <cell r="L17">
            <v>309057.90000000002</v>
          </cell>
          <cell r="M17">
            <v>35077.186000000002</v>
          </cell>
          <cell r="N17">
            <v>308679.24</v>
          </cell>
        </row>
        <row r="18">
          <cell r="A18">
            <v>40240</v>
          </cell>
          <cell r="B18" t="str">
            <v>Escavação, carga e transporte de material de 1ª categoria até 1600 a 1800m, com escavadeira</v>
          </cell>
          <cell r="C18" t="str">
            <v>m³</v>
          </cell>
          <cell r="D18">
            <v>5568.55</v>
          </cell>
          <cell r="E18">
            <v>9</v>
          </cell>
          <cell r="F18">
            <v>50116.95</v>
          </cell>
          <cell r="G18">
            <v>7406.8379999999988</v>
          </cell>
          <cell r="H18">
            <v>66661.539999999994</v>
          </cell>
          <cell r="I18">
            <v>0</v>
          </cell>
          <cell r="J18">
            <v>0</v>
          </cell>
          <cell r="K18">
            <v>12975.387999999999</v>
          </cell>
          <cell r="L18">
            <v>116778.49</v>
          </cell>
          <cell r="M18">
            <v>7406.8379999999988</v>
          </cell>
          <cell r="N18">
            <v>66661.539999999994</v>
          </cell>
        </row>
        <row r="19">
          <cell r="A19">
            <v>40241</v>
          </cell>
          <cell r="B19" t="str">
            <v>Escavação, carga e transporte de material de 1ª categoria até 1800 a 2000m, com escavadeira</v>
          </cell>
          <cell r="C19" t="str">
            <v>m³</v>
          </cell>
          <cell r="D19">
            <v>3420</v>
          </cell>
          <cell r="E19">
            <v>9.3000000000000007</v>
          </cell>
          <cell r="F19">
            <v>31806</v>
          </cell>
          <cell r="G19">
            <v>27104.691999999999</v>
          </cell>
          <cell r="H19">
            <v>252073.63</v>
          </cell>
          <cell r="I19">
            <v>0</v>
          </cell>
          <cell r="J19">
            <v>0</v>
          </cell>
          <cell r="K19">
            <v>30524.691999999999</v>
          </cell>
          <cell r="L19">
            <v>283879.63</v>
          </cell>
          <cell r="M19">
            <v>27104.691999999999</v>
          </cell>
          <cell r="N19">
            <v>252073.63</v>
          </cell>
        </row>
        <row r="20">
          <cell r="A20">
            <v>40242</v>
          </cell>
          <cell r="B20" t="str">
            <v>Escavação, carga e transporte de material de 1ª categoria até 2000 a 2500m, com escavadeira</v>
          </cell>
          <cell r="C20" t="str">
            <v>m³</v>
          </cell>
          <cell r="D20">
            <v>24405.07</v>
          </cell>
          <cell r="E20">
            <v>9.6</v>
          </cell>
          <cell r="F20">
            <v>234288.67</v>
          </cell>
          <cell r="G20">
            <v>38507.802000000003</v>
          </cell>
          <cell r="H20">
            <v>369674.9</v>
          </cell>
          <cell r="I20">
            <v>0</v>
          </cell>
          <cell r="J20">
            <v>0</v>
          </cell>
          <cell r="K20">
            <v>62912.872000000003</v>
          </cell>
          <cell r="L20">
            <v>603963.56999999995</v>
          </cell>
          <cell r="M20">
            <v>38507.802000000003</v>
          </cell>
          <cell r="N20">
            <v>369674.9</v>
          </cell>
        </row>
        <row r="21">
          <cell r="A21">
            <v>40243</v>
          </cell>
          <cell r="B21" t="str">
            <v>Escavação, carga e transporte de material de 1ª categoria até 2500 a 3000m, com escavadeira</v>
          </cell>
          <cell r="C21" t="str">
            <v>m³</v>
          </cell>
          <cell r="D21">
            <v>29375.79</v>
          </cell>
          <cell r="E21">
            <v>10</v>
          </cell>
          <cell r="F21">
            <v>293757.90000000002</v>
          </cell>
          <cell r="G21">
            <v>37224.736999999986</v>
          </cell>
          <cell r="H21">
            <v>372247.37</v>
          </cell>
          <cell r="I21">
            <v>0</v>
          </cell>
          <cell r="J21">
            <v>0</v>
          </cell>
          <cell r="K21">
            <v>66600.526999999987</v>
          </cell>
          <cell r="L21">
            <v>666005.27</v>
          </cell>
          <cell r="M21">
            <v>37224.736999999986</v>
          </cell>
          <cell r="N21">
            <v>372247.37</v>
          </cell>
        </row>
        <row r="22">
          <cell r="A22">
            <v>40230</v>
          </cell>
          <cell r="B22" t="str">
            <v>Escavação e carga de material de 1ª categoria, com escavadeira</v>
          </cell>
          <cell r="C22" t="str">
            <v>m³</v>
          </cell>
          <cell r="D22">
            <v>348848.67</v>
          </cell>
          <cell r="E22">
            <v>1.99</v>
          </cell>
          <cell r="F22">
            <v>694208.85</v>
          </cell>
          <cell r="G22">
            <v>0</v>
          </cell>
          <cell r="H22">
            <v>0</v>
          </cell>
          <cell r="I22">
            <v>158185.02900000001</v>
          </cell>
          <cell r="J22">
            <v>314788.21000000002</v>
          </cell>
          <cell r="K22">
            <v>190663.64099999997</v>
          </cell>
          <cell r="L22">
            <v>379420.64</v>
          </cell>
          <cell r="M22">
            <v>158185.02900000001</v>
          </cell>
          <cell r="N22">
            <v>-314788.21000000002</v>
          </cell>
        </row>
        <row r="23">
          <cell r="A23">
            <v>40227</v>
          </cell>
          <cell r="B23" t="str">
            <v>Compactação de aterros a 95% do P.N.</v>
          </cell>
          <cell r="C23" t="str">
            <v>m³</v>
          </cell>
          <cell r="D23">
            <v>190622.53</v>
          </cell>
          <cell r="E23">
            <v>2.7</v>
          </cell>
          <cell r="F23">
            <v>514680.83</v>
          </cell>
          <cell r="G23">
            <v>0</v>
          </cell>
          <cell r="H23">
            <v>0</v>
          </cell>
          <cell r="I23">
            <v>50159.693248499971</v>
          </cell>
          <cell r="J23">
            <v>135431.18</v>
          </cell>
          <cell r="K23">
            <v>140462.83675150003</v>
          </cell>
          <cell r="L23">
            <v>379249.65</v>
          </cell>
          <cell r="M23">
            <v>50159.693248499971</v>
          </cell>
          <cell r="N23">
            <v>-135431.18</v>
          </cell>
        </row>
        <row r="24">
          <cell r="A24">
            <v>40228</v>
          </cell>
          <cell r="B24" t="str">
            <v>Compactação de aterros a 100% do P.N.</v>
          </cell>
          <cell r="C24" t="str">
            <v>m³</v>
          </cell>
          <cell r="D24">
            <v>208925.99</v>
          </cell>
          <cell r="E24">
            <v>3.04</v>
          </cell>
          <cell r="F24">
            <v>635135</v>
          </cell>
          <cell r="G24">
            <v>0</v>
          </cell>
          <cell r="H24">
            <v>0</v>
          </cell>
          <cell r="I24">
            <v>50022.099625000177</v>
          </cell>
          <cell r="J24">
            <v>152067.18</v>
          </cell>
          <cell r="K24">
            <v>158903.89037499981</v>
          </cell>
          <cell r="L24">
            <v>483067.82</v>
          </cell>
          <cell r="M24">
            <v>50022.099625000177</v>
          </cell>
          <cell r="N24">
            <v>-152067.18</v>
          </cell>
        </row>
        <row r="25">
          <cell r="A25">
            <v>41095</v>
          </cell>
          <cell r="B25" t="str">
            <v>Remoção de solos moles, incluindo carregamento mecânico com pá carregadeira</v>
          </cell>
          <cell r="C25" t="str">
            <v>m³</v>
          </cell>
          <cell r="D25">
            <v>1500</v>
          </cell>
          <cell r="E25">
            <v>20.2</v>
          </cell>
          <cell r="F25">
            <v>30300</v>
          </cell>
          <cell r="G25">
            <v>11122.424999999999</v>
          </cell>
          <cell r="H25">
            <v>224672.98</v>
          </cell>
          <cell r="I25">
            <v>0</v>
          </cell>
          <cell r="J25">
            <v>0</v>
          </cell>
          <cell r="K25">
            <v>12622.424999999999</v>
          </cell>
          <cell r="L25">
            <v>254972.98</v>
          </cell>
          <cell r="M25">
            <v>11122.424999999999</v>
          </cell>
          <cell r="N25">
            <v>224672.98</v>
          </cell>
        </row>
        <row r="26">
          <cell r="A26">
            <v>40715</v>
          </cell>
          <cell r="B26" t="str">
            <v>Colhão drenante de areia para fundação de aterros, inclusive fornecimento e transporte da areia</v>
          </cell>
          <cell r="C26" t="str">
            <v>m³</v>
          </cell>
          <cell r="D26">
            <v>1250</v>
          </cell>
          <cell r="E26">
            <v>90.12</v>
          </cell>
          <cell r="F26">
            <v>112650</v>
          </cell>
          <cell r="G26">
            <v>9812.4879999999994</v>
          </cell>
          <cell r="H26">
            <v>884301.41</v>
          </cell>
          <cell r="I26">
            <v>0</v>
          </cell>
          <cell r="J26">
            <v>0</v>
          </cell>
          <cell r="K26">
            <v>11062.487999999999</v>
          </cell>
          <cell r="L26">
            <v>996951.41</v>
          </cell>
          <cell r="M26">
            <v>9812.4879999999994</v>
          </cell>
          <cell r="N26">
            <v>884301.41</v>
          </cell>
        </row>
        <row r="27">
          <cell r="A27">
            <v>60019</v>
          </cell>
          <cell r="B27" t="str">
            <v>Local com DMT até 3,0km (Caminhão basculante) (solo mole) - 0,792XP+0,876XR+1,391 (XP=0,000 XR=0,440)</v>
          </cell>
          <cell r="C27" t="str">
            <v>t</v>
          </cell>
          <cell r="D27">
            <v>2400</v>
          </cell>
          <cell r="E27">
            <v>1.51</v>
          </cell>
          <cell r="F27">
            <v>3624</v>
          </cell>
          <cell r="G27">
            <v>14113.218000000001</v>
          </cell>
          <cell r="H27">
            <v>21310.95</v>
          </cell>
          <cell r="I27">
            <v>0</v>
          </cell>
          <cell r="J27">
            <v>0</v>
          </cell>
          <cell r="K27">
            <v>16513.218000000001</v>
          </cell>
          <cell r="L27">
            <v>24934.95</v>
          </cell>
          <cell r="M27">
            <v>14113.218000000001</v>
          </cell>
          <cell r="N27">
            <v>21310.95</v>
          </cell>
        </row>
        <row r="28">
          <cell r="A28">
            <v>60020</v>
          </cell>
          <cell r="B28" t="str">
            <v>Local com DMT de 3,1 a 5,0km (Caminhão basculante) (solo de 1ª categoria) - 0,711XP+0,800XR+1,333 (XP=0,000 XR=3,834)</v>
          </cell>
          <cell r="C28" t="str">
            <v>t</v>
          </cell>
          <cell r="D28">
            <v>118787.56</v>
          </cell>
          <cell r="E28">
            <v>3.42</v>
          </cell>
          <cell r="F28">
            <v>406253.45</v>
          </cell>
          <cell r="G28">
            <v>0</v>
          </cell>
          <cell r="H28">
            <v>0</v>
          </cell>
          <cell r="I28">
            <v>15866.828499999989</v>
          </cell>
          <cell r="J28">
            <v>54264.55</v>
          </cell>
          <cell r="K28">
            <v>102920.73150000001</v>
          </cell>
          <cell r="L28">
            <v>351988.9</v>
          </cell>
          <cell r="M28">
            <v>15866.828499999989</v>
          </cell>
          <cell r="N28">
            <v>-54264.55</v>
          </cell>
        </row>
        <row r="29">
          <cell r="A29">
            <v>60021</v>
          </cell>
          <cell r="B29" t="str">
            <v>Local com DMT de 5,1 a 10,0km (Caminhão basculante) (solo de 1ª categoria) - 0,614XP+0,500XR+1,279 (XP=0,000 XR=7,400)</v>
          </cell>
          <cell r="C29" t="str">
            <v>t</v>
          </cell>
          <cell r="D29">
            <v>254024.72</v>
          </cell>
          <cell r="E29">
            <v>4.9800000000000004</v>
          </cell>
          <cell r="F29">
            <v>1265043.1000000001</v>
          </cell>
          <cell r="G29">
            <v>0</v>
          </cell>
          <cell r="H29">
            <v>0</v>
          </cell>
          <cell r="I29">
            <v>70949.99000000002</v>
          </cell>
          <cell r="J29">
            <v>353330.95</v>
          </cell>
          <cell r="K29">
            <v>183074.72999999998</v>
          </cell>
          <cell r="L29">
            <v>911712.15</v>
          </cell>
          <cell r="M29">
            <v>70949.99000000002</v>
          </cell>
          <cell r="N29">
            <v>-353330.95</v>
          </cell>
        </row>
        <row r="30">
          <cell r="A30">
            <v>60022</v>
          </cell>
          <cell r="B30" t="str">
            <v>Local com DMT de 10,1 a 15,0km (Caminhão basculante) (solo de 1ª categoria) - 0,546XP+0,4533XR+1,231 (XP=0,000 XR=13,080)</v>
          </cell>
          <cell r="C30" t="str">
            <v>t</v>
          </cell>
          <cell r="D30">
            <v>169507.8</v>
          </cell>
          <cell r="E30">
            <v>7.16</v>
          </cell>
          <cell r="F30">
            <v>1213675.8400000001</v>
          </cell>
          <cell r="G30">
            <v>0</v>
          </cell>
          <cell r="H30">
            <v>0</v>
          </cell>
          <cell r="I30">
            <v>169507.8</v>
          </cell>
          <cell r="J30">
            <v>1213675.8400000001</v>
          </cell>
          <cell r="K30">
            <v>0</v>
          </cell>
          <cell r="L30">
            <v>0</v>
          </cell>
          <cell r="M30">
            <v>169507.8</v>
          </cell>
          <cell r="N30">
            <v>-1213675.8400000001</v>
          </cell>
        </row>
        <row r="31">
          <cell r="A31">
            <v>60024</v>
          </cell>
          <cell r="B31" t="str">
            <v>Transporte de materiais para DMT acima de 15,00km (caminhão basculante) (solo de 1ª categoria) - 0,190XP+0,202XR+7,327 (XP=0,000 XR=15,950)</v>
          </cell>
          <cell r="C31" t="str">
            <v>t</v>
          </cell>
          <cell r="D31">
            <v>15837.77</v>
          </cell>
          <cell r="E31">
            <v>10.54</v>
          </cell>
          <cell r="F31">
            <v>166930.09</v>
          </cell>
          <cell r="G31">
            <v>0</v>
          </cell>
          <cell r="H31">
            <v>0</v>
          </cell>
          <cell r="I31">
            <v>15837.77</v>
          </cell>
          <cell r="J31">
            <v>166930.09</v>
          </cell>
          <cell r="K31">
            <v>0</v>
          </cell>
          <cell r="L31">
            <v>0</v>
          </cell>
          <cell r="M31">
            <v>15837.77</v>
          </cell>
          <cell r="N31">
            <v>-166930.09</v>
          </cell>
        </row>
        <row r="32">
          <cell r="A32">
            <v>60021</v>
          </cell>
          <cell r="B32" t="str">
            <v>Local com DMT de 5,1 a 10,0km (Caminhão basculante) (Material de 3ª categoria) - 0,614XP+0,500XR+1,279 (XP=0,000 XR=5,220)</v>
          </cell>
          <cell r="C32" t="str">
            <v>t</v>
          </cell>
          <cell r="D32">
            <v>0</v>
          </cell>
          <cell r="E32">
            <v>3.57</v>
          </cell>
          <cell r="F32">
            <v>0</v>
          </cell>
          <cell r="G32">
            <v>21806.037500000002</v>
          </cell>
          <cell r="H32">
            <v>77847.55</v>
          </cell>
          <cell r="I32">
            <v>0</v>
          </cell>
          <cell r="J32">
            <v>0</v>
          </cell>
          <cell r="K32">
            <v>21806.037500000002</v>
          </cell>
          <cell r="L32">
            <v>77847.55</v>
          </cell>
          <cell r="M32">
            <v>21806.037500000002</v>
          </cell>
          <cell r="N32">
            <v>77847.55</v>
          </cell>
        </row>
        <row r="33">
          <cell r="A33">
            <v>40714</v>
          </cell>
          <cell r="B33" t="str">
            <v>Manta geotextil não tecida RT - 16km/m, fornecimento e aplicação</v>
          </cell>
          <cell r="C33" t="str">
            <v>m²</v>
          </cell>
          <cell r="D33">
            <v>0</v>
          </cell>
          <cell r="E33">
            <v>7.91</v>
          </cell>
          <cell r="F33">
            <v>0</v>
          </cell>
          <cell r="G33">
            <v>5120</v>
          </cell>
          <cell r="H33">
            <v>40499.199999999997</v>
          </cell>
          <cell r="I33">
            <v>0</v>
          </cell>
          <cell r="J33">
            <v>0</v>
          </cell>
          <cell r="K33">
            <v>5120</v>
          </cell>
          <cell r="L33">
            <v>40499.199999999997</v>
          </cell>
          <cell r="M33">
            <v>5120</v>
          </cell>
          <cell r="N33">
            <v>40499.199999999997</v>
          </cell>
        </row>
        <row r="34">
          <cell r="A34">
            <v>40997</v>
          </cell>
          <cell r="B34" t="str">
            <v>Enroncamento de pedra de mão arrumada, exclusive transporte</v>
          </cell>
          <cell r="C34" t="str">
            <v>m³</v>
          </cell>
          <cell r="D34">
            <v>0</v>
          </cell>
          <cell r="E34">
            <v>138.19999999999999</v>
          </cell>
          <cell r="F34">
            <v>0</v>
          </cell>
          <cell r="G34">
            <v>1620</v>
          </cell>
          <cell r="H34">
            <v>223884</v>
          </cell>
          <cell r="I34">
            <v>0</v>
          </cell>
          <cell r="J34">
            <v>0</v>
          </cell>
          <cell r="K34">
            <v>1620</v>
          </cell>
          <cell r="L34">
            <v>223884</v>
          </cell>
          <cell r="M34">
            <v>1620</v>
          </cell>
          <cell r="N34">
            <v>223884</v>
          </cell>
        </row>
        <row r="35">
          <cell r="A35">
            <v>60012</v>
          </cell>
          <cell r="B35" t="str">
            <v>TR-202-01 (comercial - caminhão basculante) (transporte de Pedra de mão) - 0,4320XP+0,4495XR (XP=59,000 XR=29.82,000)</v>
          </cell>
          <cell r="C35" t="str">
            <v>t</v>
          </cell>
          <cell r="D35">
            <v>0</v>
          </cell>
          <cell r="E35">
            <v>38.892089999999996</v>
          </cell>
          <cell r="F35">
            <v>0</v>
          </cell>
          <cell r="G35">
            <v>2430</v>
          </cell>
          <cell r="H35">
            <v>94507.77</v>
          </cell>
          <cell r="I35">
            <v>0</v>
          </cell>
          <cell r="J35">
            <v>0</v>
          </cell>
          <cell r="K35">
            <v>2430</v>
          </cell>
          <cell r="L35">
            <v>94507.77</v>
          </cell>
          <cell r="M35">
            <v>2430</v>
          </cell>
          <cell r="N35">
            <v>94507.77</v>
          </cell>
        </row>
        <row r="36">
          <cell r="A36">
            <v>40216</v>
          </cell>
          <cell r="B36" t="str">
            <v>Escavação, carga e transporte de material de 3ª categoria (fogo controlado)</v>
          </cell>
          <cell r="C36" t="str">
            <v>t</v>
          </cell>
          <cell r="D36">
            <v>0</v>
          </cell>
          <cell r="E36">
            <v>59.59</v>
          </cell>
          <cell r="F36">
            <v>0</v>
          </cell>
          <cell r="G36">
            <v>8722.4150000000009</v>
          </cell>
          <cell r="H36">
            <v>519768.7</v>
          </cell>
          <cell r="I36">
            <v>0</v>
          </cell>
          <cell r="J36">
            <v>0</v>
          </cell>
          <cell r="K36">
            <v>8722.4150000000009</v>
          </cell>
          <cell r="L36">
            <v>519768.7</v>
          </cell>
          <cell r="M36">
            <v>8722.4150000000009</v>
          </cell>
          <cell r="N36">
            <v>519768.7</v>
          </cell>
        </row>
        <row r="41">
          <cell r="A41">
            <v>40752</v>
          </cell>
          <cell r="B41" t="str">
            <v>Regularização e compactação do sub-leito (100% P.N.) H = 0,20m</v>
          </cell>
          <cell r="C41" t="str">
            <v>m²</v>
          </cell>
          <cell r="D41">
            <v>409554.69</v>
          </cell>
          <cell r="E41">
            <v>2.67</v>
          </cell>
          <cell r="F41">
            <v>1093511.02</v>
          </cell>
          <cell r="G41">
            <v>0</v>
          </cell>
          <cell r="H41">
            <v>0</v>
          </cell>
          <cell r="I41">
            <v>16259.684999999998</v>
          </cell>
          <cell r="J41">
            <v>43413.36</v>
          </cell>
          <cell r="K41">
            <v>393295.005</v>
          </cell>
          <cell r="L41">
            <v>1050097.6599999999</v>
          </cell>
          <cell r="M41">
            <v>16259.684999999998</v>
          </cell>
          <cell r="N41">
            <v>-43413.36</v>
          </cell>
        </row>
        <row r="42">
          <cell r="A42">
            <v>40757</v>
          </cell>
          <cell r="B42" t="str">
            <v>Estabilização granulométrica de solo sem mistura 100% P.I. (sub-base)</v>
          </cell>
          <cell r="C42" t="str">
            <v>m³</v>
          </cell>
          <cell r="D42">
            <v>7117.2</v>
          </cell>
          <cell r="E42">
            <v>11.93</v>
          </cell>
          <cell r="F42">
            <v>84908.19</v>
          </cell>
          <cell r="G42">
            <v>0</v>
          </cell>
          <cell r="H42">
            <v>0</v>
          </cell>
          <cell r="I42">
            <v>7117.2</v>
          </cell>
          <cell r="J42">
            <v>84908.19</v>
          </cell>
          <cell r="K42">
            <v>0</v>
          </cell>
          <cell r="L42">
            <v>0</v>
          </cell>
          <cell r="M42">
            <v>7117.2</v>
          </cell>
          <cell r="N42">
            <v>-84908.19</v>
          </cell>
        </row>
        <row r="43">
          <cell r="A43">
            <v>40230</v>
          </cell>
          <cell r="B43" t="str">
            <v>Escavação e carga de material de 1ª categoria, com escavadeira (solo para base estabilizada sem mistura)</v>
          </cell>
          <cell r="C43" t="str">
            <v>m³</v>
          </cell>
          <cell r="D43">
            <v>9537.0480000000007</v>
          </cell>
          <cell r="E43">
            <v>1.99</v>
          </cell>
          <cell r="F43">
            <v>18978.72</v>
          </cell>
          <cell r="G43">
            <v>0</v>
          </cell>
          <cell r="H43">
            <v>0</v>
          </cell>
          <cell r="I43">
            <v>9537.0480000000007</v>
          </cell>
          <cell r="J43">
            <v>18978.72</v>
          </cell>
          <cell r="K43">
            <v>0</v>
          </cell>
          <cell r="L43">
            <v>0</v>
          </cell>
          <cell r="M43">
            <v>9537.0480000000007</v>
          </cell>
          <cell r="N43">
            <v>-18978.72</v>
          </cell>
        </row>
        <row r="44">
          <cell r="A44">
            <v>60020</v>
          </cell>
          <cell r="B44" t="str">
            <v>Local com DMT de 3,1 a 5,0km (Caminhão basculante) (transporte de solo - sub-base) - 0,711XP+0,500XR+1,333 (XP=0,000 XR=3,760)</v>
          </cell>
          <cell r="C44" t="str">
            <v>t</v>
          </cell>
          <cell r="D44">
            <v>15259.276</v>
          </cell>
          <cell r="E44">
            <v>3.21</v>
          </cell>
          <cell r="F44">
            <v>48982.27</v>
          </cell>
          <cell r="G44">
            <v>0</v>
          </cell>
          <cell r="H44">
            <v>0</v>
          </cell>
          <cell r="I44">
            <v>15259.276</v>
          </cell>
          <cell r="J44">
            <v>48982.27</v>
          </cell>
          <cell r="K44">
            <v>0</v>
          </cell>
          <cell r="L44">
            <v>0</v>
          </cell>
          <cell r="M44">
            <v>15259.276</v>
          </cell>
          <cell r="N44">
            <v>-48982.27</v>
          </cell>
        </row>
        <row r="45">
          <cell r="A45">
            <v>99003</v>
          </cell>
          <cell r="B45" t="str">
            <v>Estabilização granulométrica de solos com mistura na pista 100% P.I. (70% solo, 30% brita graduada esp. Sem pó), inclusive fornecimento da brita, exlusive transporte (sub-base)</v>
          </cell>
          <cell r="C45" t="str">
            <v>m³</v>
          </cell>
          <cell r="D45">
            <v>69606.58</v>
          </cell>
          <cell r="E45">
            <v>30.16</v>
          </cell>
          <cell r="F45">
            <v>2099334.4500000002</v>
          </cell>
          <cell r="G45">
            <v>0</v>
          </cell>
          <cell r="H45">
            <v>0</v>
          </cell>
          <cell r="I45">
            <v>18061.504100000006</v>
          </cell>
          <cell r="J45">
            <v>544734.97</v>
          </cell>
          <cell r="K45">
            <v>51545.075899999996</v>
          </cell>
          <cell r="L45">
            <v>1554599.48</v>
          </cell>
          <cell r="M45">
            <v>18061.504100000006</v>
          </cell>
          <cell r="N45">
            <v>-544734.97</v>
          </cell>
        </row>
        <row r="46">
          <cell r="A46">
            <v>40230</v>
          </cell>
          <cell r="B46" t="str">
            <v>Escavação e carga de material de 1ª categoria, com escavadeira (solo para sub-base com mistura)</v>
          </cell>
          <cell r="C46" t="str">
            <v>m³</v>
          </cell>
          <cell r="D46">
            <v>65430.184999999998</v>
          </cell>
          <cell r="E46">
            <v>1.99</v>
          </cell>
          <cell r="F46">
            <v>130206.06</v>
          </cell>
          <cell r="G46">
            <v>0</v>
          </cell>
          <cell r="H46">
            <v>0</v>
          </cell>
          <cell r="I46">
            <v>26701.051426741637</v>
          </cell>
          <cell r="J46">
            <v>53135.09</v>
          </cell>
          <cell r="K46">
            <v>38729.133573258361</v>
          </cell>
          <cell r="L46">
            <v>77070.97</v>
          </cell>
          <cell r="M46">
            <v>26701.051426741637</v>
          </cell>
          <cell r="N46">
            <v>-53135.09</v>
          </cell>
        </row>
        <row r="47">
          <cell r="A47">
            <v>60020</v>
          </cell>
          <cell r="B47" t="str">
            <v>Local com DMT de 3,1 a 5,0km (Caminhão basculante) (transporte de solo - sub-base com mistura) - 0,711XP+0,500XR+1,333 (XP=0,000 XR=3,400)</v>
          </cell>
          <cell r="C47" t="str">
            <v>t</v>
          </cell>
          <cell r="D47">
            <v>104688.296</v>
          </cell>
          <cell r="E47">
            <v>3.03</v>
          </cell>
          <cell r="F47">
            <v>317205.53000000003</v>
          </cell>
          <cell r="G47">
            <v>0</v>
          </cell>
          <cell r="H47">
            <v>0</v>
          </cell>
          <cell r="I47">
            <v>104688.296</v>
          </cell>
          <cell r="J47">
            <v>317205.53000000003</v>
          </cell>
          <cell r="K47">
            <v>0</v>
          </cell>
          <cell r="L47">
            <v>0</v>
          </cell>
          <cell r="M47">
            <v>104688.296</v>
          </cell>
          <cell r="N47">
            <v>-317205.53000000003</v>
          </cell>
        </row>
        <row r="48">
          <cell r="A48">
            <v>60012</v>
          </cell>
          <cell r="B48" t="str">
            <v>TR-202-01 (comercial - caminhão basculante) (transporte de brita para sub-base com mistura) - 0,4320XP+0,4495XR (XP=59,000 XR=17,000)</v>
          </cell>
          <cell r="C48" t="str">
            <v>t</v>
          </cell>
          <cell r="D48">
            <v>44896.243999999999</v>
          </cell>
          <cell r="E48">
            <v>33.130000000000003</v>
          </cell>
          <cell r="F48">
            <v>1487412.56</v>
          </cell>
          <cell r="G48">
            <v>0</v>
          </cell>
          <cell r="H48">
            <v>0</v>
          </cell>
          <cell r="I48">
            <v>14130.273028220006</v>
          </cell>
          <cell r="J48">
            <v>468135.95</v>
          </cell>
          <cell r="K48">
            <v>30765.970971779992</v>
          </cell>
          <cell r="L48">
            <v>1019276.61</v>
          </cell>
          <cell r="M48">
            <v>14130.273028220006</v>
          </cell>
          <cell r="N48">
            <v>-468135.95</v>
          </cell>
        </row>
        <row r="49">
          <cell r="A49">
            <v>40809</v>
          </cell>
          <cell r="B49" t="str">
            <v>Base de solo brita, 50% em peso, inclusive fornecimento, exclusive transpote da brita</v>
          </cell>
          <cell r="C49" t="str">
            <v>m³</v>
          </cell>
          <cell r="D49">
            <v>7117.2</v>
          </cell>
          <cell r="E49">
            <v>40.950000000000003</v>
          </cell>
          <cell r="F49">
            <v>291449.34000000003</v>
          </cell>
          <cell r="G49">
            <v>0</v>
          </cell>
          <cell r="H49">
            <v>0</v>
          </cell>
          <cell r="I49">
            <v>7117.2</v>
          </cell>
          <cell r="J49">
            <v>291449.34000000003</v>
          </cell>
          <cell r="K49">
            <v>0</v>
          </cell>
          <cell r="L49">
            <v>0</v>
          </cell>
          <cell r="M49">
            <v>7117.2</v>
          </cell>
          <cell r="N49">
            <v>-291449.34000000003</v>
          </cell>
        </row>
        <row r="50">
          <cell r="A50">
            <v>40230</v>
          </cell>
          <cell r="B50" t="str">
            <v>Escavação e carga de material de 1ª categoria, com escavadeira (solo para base de solo brita)</v>
          </cell>
          <cell r="C50" t="str">
            <v>m³</v>
          </cell>
          <cell r="D50">
            <v>4782.05</v>
          </cell>
          <cell r="E50">
            <v>1.99</v>
          </cell>
          <cell r="F50">
            <v>9516.27</v>
          </cell>
          <cell r="G50">
            <v>0</v>
          </cell>
          <cell r="H50">
            <v>0</v>
          </cell>
          <cell r="I50">
            <v>4782.05</v>
          </cell>
          <cell r="J50">
            <v>9516.27</v>
          </cell>
          <cell r="K50">
            <v>0</v>
          </cell>
          <cell r="L50">
            <v>0</v>
          </cell>
          <cell r="M50">
            <v>4782.05</v>
          </cell>
          <cell r="N50">
            <v>-9516.27</v>
          </cell>
        </row>
        <row r="51">
          <cell r="A51">
            <v>60020</v>
          </cell>
          <cell r="B51" t="str">
            <v>Local com DMT de 3,1 a 5,0km (Caminhão basculante) (transporte de solo para base) - 0,711XP+0,500XR+1,333 (XP=0,000 XR=3,760)</v>
          </cell>
          <cell r="C51" t="str">
            <v>t</v>
          </cell>
          <cell r="D51">
            <v>7651.28</v>
          </cell>
          <cell r="E51">
            <v>3.21</v>
          </cell>
          <cell r="F51">
            <v>24560.6</v>
          </cell>
          <cell r="G51">
            <v>0</v>
          </cell>
          <cell r="H51">
            <v>0</v>
          </cell>
          <cell r="I51">
            <v>7651.28</v>
          </cell>
          <cell r="J51">
            <v>24560.6</v>
          </cell>
          <cell r="K51">
            <v>0</v>
          </cell>
          <cell r="L51">
            <v>0</v>
          </cell>
          <cell r="M51">
            <v>7651.28</v>
          </cell>
          <cell r="N51">
            <v>-24560.6</v>
          </cell>
        </row>
        <row r="52">
          <cell r="A52">
            <v>60012</v>
          </cell>
          <cell r="B52" t="str">
            <v>TR-202-01 (comercial - caminhão basculante) (transporte de brita para base) - 0,4320XP+0,4495XR (XP=59,000 XR=17,000)</v>
          </cell>
          <cell r="C52" t="str">
            <v>t</v>
          </cell>
          <cell r="D52">
            <v>7473.06</v>
          </cell>
          <cell r="E52">
            <v>33.130000000000003</v>
          </cell>
          <cell r="F52">
            <v>247582.47</v>
          </cell>
          <cell r="G52">
            <v>0</v>
          </cell>
          <cell r="H52">
            <v>0</v>
          </cell>
          <cell r="I52">
            <v>7473.06</v>
          </cell>
          <cell r="J52">
            <v>247582.47</v>
          </cell>
          <cell r="K52">
            <v>0</v>
          </cell>
          <cell r="L52">
            <v>0</v>
          </cell>
          <cell r="M52">
            <v>7473.06</v>
          </cell>
          <cell r="N52">
            <v>-247582.47</v>
          </cell>
        </row>
        <row r="53">
          <cell r="A53">
            <v>99004</v>
          </cell>
          <cell r="B53" t="str">
            <v>Estabilização granulométrica de solos com mistura na pista 100% P.M. (30% solo, 70% brita graduada esp. sem pó), inclusive fornecimento da brita, exlusive transporte (base)</v>
          </cell>
          <cell r="C53" t="str">
            <v>m³</v>
          </cell>
          <cell r="D53">
            <v>67560.479999999996</v>
          </cell>
          <cell r="E53">
            <v>54.4</v>
          </cell>
          <cell r="F53">
            <v>3675290.11</v>
          </cell>
          <cell r="G53">
            <v>0</v>
          </cell>
          <cell r="H53">
            <v>0</v>
          </cell>
          <cell r="I53">
            <v>2268.008600000001</v>
          </cell>
          <cell r="J53">
            <v>123379.67</v>
          </cell>
          <cell r="K53">
            <v>65292.471399999995</v>
          </cell>
          <cell r="L53">
            <v>3551910.44</v>
          </cell>
          <cell r="M53">
            <v>2268.008600000001</v>
          </cell>
          <cell r="N53">
            <v>-123379.67</v>
          </cell>
        </row>
        <row r="54">
          <cell r="A54">
            <v>40230</v>
          </cell>
          <cell r="B54" t="str">
            <v>Escavação e carga de material de 1ª categoria, com escavadeira (solo para base estabilizada com mistura)</v>
          </cell>
          <cell r="C54" t="str">
            <v>m³</v>
          </cell>
          <cell r="D54">
            <v>27233.63</v>
          </cell>
          <cell r="E54">
            <v>1.99</v>
          </cell>
          <cell r="F54">
            <v>54194.92</v>
          </cell>
          <cell r="G54">
            <v>0</v>
          </cell>
          <cell r="H54">
            <v>0</v>
          </cell>
          <cell r="I54">
            <v>2477.497898659738</v>
          </cell>
          <cell r="J54">
            <v>4930.22</v>
          </cell>
          <cell r="K54">
            <v>24756.132101340263</v>
          </cell>
          <cell r="L54">
            <v>49264.7</v>
          </cell>
          <cell r="M54">
            <v>2477.497898659738</v>
          </cell>
          <cell r="N54">
            <v>-4930.22</v>
          </cell>
        </row>
        <row r="55">
          <cell r="A55">
            <v>60021</v>
          </cell>
          <cell r="B55" t="str">
            <v>Local com DMT de 5,1 a 10,0km (Caminhão basculante) (transporte de solo para base com mistura) - 0,614XP+0,500XR+1,279 (XP=0,000 XR=3,400)</v>
          </cell>
          <cell r="C55" t="str">
            <v>t</v>
          </cell>
          <cell r="D55">
            <v>43573.81</v>
          </cell>
          <cell r="E55">
            <v>2.98</v>
          </cell>
          <cell r="F55">
            <v>129849.95</v>
          </cell>
          <cell r="G55">
            <v>0</v>
          </cell>
          <cell r="H55">
            <v>0</v>
          </cell>
          <cell r="I55">
            <v>43573.81</v>
          </cell>
          <cell r="J55">
            <v>129849.95</v>
          </cell>
          <cell r="K55">
            <v>0</v>
          </cell>
          <cell r="L55">
            <v>0</v>
          </cell>
          <cell r="M55">
            <v>-43573.81</v>
          </cell>
          <cell r="N55">
            <v>-129849.95</v>
          </cell>
        </row>
        <row r="56">
          <cell r="A56">
            <v>60012</v>
          </cell>
          <cell r="B56" t="str">
            <v>TR-202-01 (comercial - caminhão basculante) (transporte de brita para base com mistura) - 0,4320XP+0,4320XR (XP=59,000 XR=17,000)</v>
          </cell>
          <cell r="C56" t="str">
            <v>t</v>
          </cell>
          <cell r="D56">
            <v>101340.72</v>
          </cell>
          <cell r="E56">
            <v>33.130000000000003</v>
          </cell>
          <cell r="F56">
            <v>3357418.05</v>
          </cell>
          <cell r="G56">
            <v>1906.2650248200225</v>
          </cell>
          <cell r="H56">
            <v>63154.559999999998</v>
          </cell>
          <cell r="I56">
            <v>0</v>
          </cell>
          <cell r="J56">
            <v>0</v>
          </cell>
          <cell r="K56">
            <v>103246.98502482002</v>
          </cell>
          <cell r="L56">
            <v>3420572.61</v>
          </cell>
          <cell r="M56">
            <v>1906.2650248200225</v>
          </cell>
          <cell r="N56">
            <v>63154.559999999998</v>
          </cell>
        </row>
        <row r="57">
          <cell r="A57">
            <v>40816</v>
          </cell>
          <cell r="B57" t="str">
            <v>Imprimação exclusive fornecimento e transporte comercial do material betuminoso</v>
          </cell>
          <cell r="C57" t="str">
            <v>m²</v>
          </cell>
          <cell r="D57">
            <v>369786.08</v>
          </cell>
          <cell r="E57">
            <v>0.6</v>
          </cell>
          <cell r="F57">
            <v>221871.64</v>
          </cell>
          <cell r="G57">
            <v>0</v>
          </cell>
          <cell r="H57">
            <v>0</v>
          </cell>
          <cell r="I57">
            <v>62515.072000000044</v>
          </cell>
          <cell r="J57">
            <v>37509.040000000001</v>
          </cell>
          <cell r="K57">
            <v>307271.00799999997</v>
          </cell>
          <cell r="L57">
            <v>184362.6</v>
          </cell>
          <cell r="M57">
            <v>62515.072000000044</v>
          </cell>
          <cell r="N57">
            <v>-37509.040000000001</v>
          </cell>
        </row>
        <row r="58">
          <cell r="A58">
            <v>40830</v>
          </cell>
          <cell r="B58" t="str">
            <v>T.S.B.D. com capa selante, exclusive fornecimento e transporte comercial da emulsão, inclusive lavagem da brita e transporte da areia e brita</v>
          </cell>
          <cell r="C58" t="str">
            <v>m²</v>
          </cell>
          <cell r="D58">
            <v>343273.44</v>
          </cell>
          <cell r="E58">
            <v>7.16</v>
          </cell>
          <cell r="F58">
            <v>2457837.83</v>
          </cell>
          <cell r="G58">
            <v>0</v>
          </cell>
          <cell r="H58">
            <v>0</v>
          </cell>
          <cell r="I58">
            <v>42146.848999999987</v>
          </cell>
          <cell r="J58">
            <v>301771.44</v>
          </cell>
          <cell r="K58">
            <v>301126.59100000001</v>
          </cell>
          <cell r="L58">
            <v>2156066.39</v>
          </cell>
          <cell r="M58">
            <v>42146.848999999987</v>
          </cell>
          <cell r="N58">
            <v>-301771.44</v>
          </cell>
        </row>
        <row r="59">
          <cell r="A59">
            <v>40885</v>
          </cell>
          <cell r="B59" t="str">
            <v>Pavimentação com blocos de concreto esp.=10cm, sobre colchão de areia esp.=5cm, inclusive fornecimento e transporte dos blocos e areia</v>
          </cell>
          <cell r="C59" t="str">
            <v>m²</v>
          </cell>
          <cell r="D59">
            <v>1422</v>
          </cell>
          <cell r="E59">
            <v>103.16</v>
          </cell>
          <cell r="F59">
            <v>146693.51999999999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1422</v>
          </cell>
          <cell r="L59">
            <v>146693.51999999999</v>
          </cell>
          <cell r="M59">
            <v>0</v>
          </cell>
          <cell r="N59">
            <v>0</v>
          </cell>
        </row>
        <row r="60">
          <cell r="A60">
            <v>40890</v>
          </cell>
          <cell r="B60" t="str">
            <v>Remoção e reassentamento de blocos de concreto, inclusive perdas</v>
          </cell>
          <cell r="C60" t="str">
            <v>m²</v>
          </cell>
          <cell r="D60">
            <v>4266</v>
          </cell>
          <cell r="E60">
            <v>30</v>
          </cell>
          <cell r="F60">
            <v>127980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4266</v>
          </cell>
          <cell r="L60">
            <v>127980</v>
          </cell>
          <cell r="M60">
            <v>0</v>
          </cell>
          <cell r="N60">
            <v>0</v>
          </cell>
        </row>
        <row r="61">
          <cell r="A61">
            <v>40663</v>
          </cell>
          <cell r="B61" t="str">
            <v>Meio fio de concreto pré-moldado (12x30x15cm), inclusive caiação e transporte do meio fio</v>
          </cell>
          <cell r="C61" t="str">
            <v>m</v>
          </cell>
          <cell r="D61">
            <v>3160</v>
          </cell>
          <cell r="E61">
            <v>50.58</v>
          </cell>
          <cell r="F61">
            <v>159832.79999999999</v>
          </cell>
          <cell r="G61">
            <v>0</v>
          </cell>
          <cell r="H61">
            <v>0</v>
          </cell>
          <cell r="I61">
            <v>2560</v>
          </cell>
          <cell r="J61">
            <v>129484.8</v>
          </cell>
          <cell r="K61">
            <v>600</v>
          </cell>
          <cell r="L61">
            <v>30348</v>
          </cell>
          <cell r="M61">
            <v>-2560</v>
          </cell>
          <cell r="N61">
            <v>-129484.8</v>
          </cell>
        </row>
        <row r="62">
          <cell r="A62">
            <v>40911</v>
          </cell>
          <cell r="B62" t="str">
            <v>Calçada de concreto</v>
          </cell>
          <cell r="C62" t="str">
            <v>m²</v>
          </cell>
          <cell r="D62">
            <v>3160</v>
          </cell>
          <cell r="E62">
            <v>33.700000000000003</v>
          </cell>
          <cell r="F62">
            <v>106492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3160</v>
          </cell>
          <cell r="L62">
            <v>106492</v>
          </cell>
          <cell r="M62">
            <v>0</v>
          </cell>
          <cell r="N62">
            <v>0</v>
          </cell>
        </row>
        <row r="69">
          <cell r="A69">
            <v>40375</v>
          </cell>
          <cell r="B69" t="str">
            <v>Demolição mecânica de concreto (pontilhão)</v>
          </cell>
          <cell r="C69" t="str">
            <v>m³</v>
          </cell>
          <cell r="D69">
            <v>163.80000000000001</v>
          </cell>
          <cell r="E69">
            <v>109.86</v>
          </cell>
          <cell r="F69">
            <v>17995.060000000001</v>
          </cell>
          <cell r="G69">
            <v>0</v>
          </cell>
          <cell r="H69">
            <v>0</v>
          </cell>
          <cell r="I69">
            <v>163.80000000000001</v>
          </cell>
          <cell r="J69">
            <v>17995.060000000001</v>
          </cell>
          <cell r="K69">
            <v>0</v>
          </cell>
          <cell r="L69">
            <v>0</v>
          </cell>
          <cell r="M69">
            <v>163.80000000000001</v>
          </cell>
          <cell r="N69">
            <v>-17995.060000000001</v>
          </cell>
        </row>
        <row r="70">
          <cell r="A70">
            <v>40522</v>
          </cell>
          <cell r="B70" t="str">
            <v>Berço de concreto ciclópico para BDTC diâmetro 1,20m</v>
          </cell>
          <cell r="C70" t="str">
            <v>m</v>
          </cell>
          <cell r="D70">
            <v>14</v>
          </cell>
          <cell r="E70">
            <v>485.82</v>
          </cell>
          <cell r="F70">
            <v>6801.48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14</v>
          </cell>
          <cell r="L70">
            <v>6801.48</v>
          </cell>
          <cell r="M70">
            <v>0</v>
          </cell>
          <cell r="N70">
            <v>0</v>
          </cell>
        </row>
        <row r="71">
          <cell r="A71">
            <v>40527</v>
          </cell>
          <cell r="B71" t="str">
            <v>Berço de concreto ciclópico para BTTC diâmetro 1,20m</v>
          </cell>
          <cell r="C71" t="str">
            <v>m</v>
          </cell>
          <cell r="D71">
            <v>32.5</v>
          </cell>
          <cell r="E71">
            <v>693.76</v>
          </cell>
          <cell r="F71">
            <v>22547.200000000001</v>
          </cell>
          <cell r="G71">
            <v>25</v>
          </cell>
          <cell r="H71">
            <v>17344</v>
          </cell>
          <cell r="I71">
            <v>0</v>
          </cell>
          <cell r="J71">
            <v>0</v>
          </cell>
          <cell r="K71">
            <v>57.5</v>
          </cell>
          <cell r="L71">
            <v>39891.199999999997</v>
          </cell>
          <cell r="M71">
            <v>25</v>
          </cell>
          <cell r="N71">
            <v>17344</v>
          </cell>
        </row>
        <row r="72">
          <cell r="A72">
            <v>40529</v>
          </cell>
          <cell r="B72" t="str">
            <v>Boca de concreto ciclópico para BSTC diâmetro 0,40m</v>
          </cell>
          <cell r="C72" t="str">
            <v>und</v>
          </cell>
          <cell r="D72">
            <v>47</v>
          </cell>
          <cell r="E72">
            <v>239.7</v>
          </cell>
          <cell r="F72">
            <v>11265.9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47</v>
          </cell>
          <cell r="L72">
            <v>11265.9</v>
          </cell>
          <cell r="M72">
            <v>0</v>
          </cell>
          <cell r="N72">
            <v>0</v>
          </cell>
        </row>
        <row r="73">
          <cell r="A73">
            <v>40538</v>
          </cell>
          <cell r="B73" t="str">
            <v>Boca de concreto ciclópico para BDTC diâmetro 1,20m</v>
          </cell>
          <cell r="C73" t="str">
            <v>und</v>
          </cell>
          <cell r="D73">
            <v>2</v>
          </cell>
          <cell r="E73">
            <v>3657.83</v>
          </cell>
          <cell r="F73">
            <v>7315.66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2</v>
          </cell>
          <cell r="L73">
            <v>7315.66</v>
          </cell>
          <cell r="M73">
            <v>0</v>
          </cell>
          <cell r="N73">
            <v>0</v>
          </cell>
        </row>
        <row r="74">
          <cell r="A74">
            <v>40543</v>
          </cell>
          <cell r="B74" t="str">
            <v>Boca de concreto ciclópico para BTTC diâmetro 1,20m</v>
          </cell>
          <cell r="C74" t="str">
            <v>und</v>
          </cell>
          <cell r="D74">
            <v>3</v>
          </cell>
          <cell r="E74">
            <v>4689.71</v>
          </cell>
          <cell r="F74">
            <v>14069.13</v>
          </cell>
          <cell r="G74">
            <v>3</v>
          </cell>
          <cell r="H74">
            <v>14069.13</v>
          </cell>
          <cell r="I74">
            <v>0</v>
          </cell>
          <cell r="J74">
            <v>0</v>
          </cell>
          <cell r="K74">
            <v>6</v>
          </cell>
          <cell r="L74">
            <v>28138.26</v>
          </cell>
          <cell r="M74">
            <v>3</v>
          </cell>
          <cell r="N74">
            <v>14069.130000000001</v>
          </cell>
        </row>
        <row r="75">
          <cell r="A75">
            <v>41320</v>
          </cell>
          <cell r="B75" t="str">
            <v>Caixa de passagem (2,50x2,50m)</v>
          </cell>
          <cell r="C75" t="str">
            <v>und</v>
          </cell>
          <cell r="D75">
            <v>6</v>
          </cell>
          <cell r="E75">
            <v>5870.85</v>
          </cell>
          <cell r="F75">
            <v>35225.1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</v>
          </cell>
          <cell r="L75">
            <v>35225.1</v>
          </cell>
          <cell r="M75">
            <v>0</v>
          </cell>
          <cell r="N75">
            <v>0</v>
          </cell>
        </row>
        <row r="76">
          <cell r="A76">
            <v>40587</v>
          </cell>
          <cell r="B76" t="str">
            <v>Corpo de BDCC 2,00x2,00m, projeto DNIT para H &lt; = 2,50m</v>
          </cell>
          <cell r="C76" t="str">
            <v>m</v>
          </cell>
          <cell r="D76">
            <v>18.5</v>
          </cell>
          <cell r="E76">
            <v>3997.71</v>
          </cell>
          <cell r="F76">
            <v>73957.63</v>
          </cell>
          <cell r="G76">
            <v>7.5</v>
          </cell>
          <cell r="H76">
            <v>29982.83</v>
          </cell>
          <cell r="I76">
            <v>0</v>
          </cell>
          <cell r="J76">
            <v>0</v>
          </cell>
          <cell r="K76">
            <v>26</v>
          </cell>
          <cell r="L76">
            <v>103940.46</v>
          </cell>
          <cell r="M76">
            <v>7.5</v>
          </cell>
          <cell r="N76">
            <v>29982.825000000001</v>
          </cell>
        </row>
        <row r="77">
          <cell r="A77">
            <v>40603</v>
          </cell>
          <cell r="B77" t="str">
            <v>Corpo de BTCC 2,00x3,00m, projeto DNIT para H &lt; = 2,50m</v>
          </cell>
          <cell r="C77" t="str">
            <v>m</v>
          </cell>
          <cell r="D77">
            <v>18.5</v>
          </cell>
          <cell r="E77">
            <v>8134.16</v>
          </cell>
          <cell r="F77">
            <v>150481.96</v>
          </cell>
          <cell r="G77">
            <v>0</v>
          </cell>
          <cell r="H77">
            <v>0</v>
          </cell>
          <cell r="I77">
            <v>18.5</v>
          </cell>
          <cell r="J77">
            <v>150481.96</v>
          </cell>
          <cell r="K77">
            <v>0</v>
          </cell>
          <cell r="L77">
            <v>0</v>
          </cell>
          <cell r="M77">
            <v>18.5</v>
          </cell>
          <cell r="N77">
            <v>-150481.96</v>
          </cell>
        </row>
        <row r="78">
          <cell r="A78">
            <v>40621</v>
          </cell>
          <cell r="B78" t="str">
            <v>Boca de BDCC 2,00x2,00m projeto DNIT</v>
          </cell>
          <cell r="C78" t="str">
            <v>und</v>
          </cell>
          <cell r="D78">
            <v>2</v>
          </cell>
          <cell r="E78">
            <v>14712.36</v>
          </cell>
          <cell r="F78">
            <v>29424.720000000001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2</v>
          </cell>
          <cell r="L78">
            <v>29424.720000000001</v>
          </cell>
          <cell r="M78">
            <v>0</v>
          </cell>
          <cell r="N78">
            <v>0</v>
          </cell>
        </row>
        <row r="79">
          <cell r="A79">
            <v>40631</v>
          </cell>
          <cell r="B79" t="str">
            <v>Boca de BTCC 2,00x3,00m projeto DNIT</v>
          </cell>
          <cell r="C79" t="str">
            <v>und</v>
          </cell>
          <cell r="D79">
            <v>2</v>
          </cell>
          <cell r="E79">
            <v>27434.09</v>
          </cell>
          <cell r="F79">
            <v>54868.18</v>
          </cell>
          <cell r="G79">
            <v>0</v>
          </cell>
          <cell r="H79">
            <v>0</v>
          </cell>
          <cell r="I79">
            <v>2</v>
          </cell>
          <cell r="J79">
            <v>54868.18</v>
          </cell>
          <cell r="K79">
            <v>0</v>
          </cell>
          <cell r="L79">
            <v>0</v>
          </cell>
          <cell r="M79">
            <v>2</v>
          </cell>
          <cell r="N79">
            <v>-54868.18</v>
          </cell>
        </row>
        <row r="80">
          <cell r="A80">
            <v>40688</v>
          </cell>
          <cell r="B80" t="str">
            <v>Saída d'água concreto armado DP-1 com caiação</v>
          </cell>
          <cell r="C80" t="str">
            <v>und</v>
          </cell>
          <cell r="D80">
            <v>59</v>
          </cell>
          <cell r="E80">
            <v>187.27</v>
          </cell>
          <cell r="F80">
            <v>11048.93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59</v>
          </cell>
          <cell r="L80">
            <v>11048.93</v>
          </cell>
          <cell r="M80">
            <v>0</v>
          </cell>
          <cell r="N80">
            <v>0</v>
          </cell>
        </row>
        <row r="81">
          <cell r="A81">
            <v>40689</v>
          </cell>
          <cell r="B81" t="str">
            <v>Saída d'água concreto para corte com caiação (SDC-01)</v>
          </cell>
          <cell r="C81" t="str">
            <v>und</v>
          </cell>
          <cell r="D81">
            <v>255</v>
          </cell>
          <cell r="E81">
            <v>460.35</v>
          </cell>
          <cell r="F81">
            <v>117389.25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255</v>
          </cell>
          <cell r="L81">
            <v>117389.25</v>
          </cell>
          <cell r="M81">
            <v>0</v>
          </cell>
          <cell r="N81">
            <v>0</v>
          </cell>
        </row>
        <row r="82">
          <cell r="A82">
            <v>40693</v>
          </cell>
          <cell r="B82" t="str">
            <v>Valeta de proteção de corte VPC-01 (escavação)</v>
          </cell>
          <cell r="C82" t="str">
            <v>m</v>
          </cell>
          <cell r="D82">
            <v>12750</v>
          </cell>
          <cell r="E82">
            <v>21.97</v>
          </cell>
          <cell r="F82">
            <v>280117.5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12750</v>
          </cell>
          <cell r="L82">
            <v>280117.5</v>
          </cell>
          <cell r="M82">
            <v>0</v>
          </cell>
          <cell r="N82">
            <v>0</v>
          </cell>
        </row>
        <row r="83">
          <cell r="A83">
            <v>40906</v>
          </cell>
          <cell r="B83" t="str">
            <v>Passagem de gado (sem guarda corpo)</v>
          </cell>
          <cell r="C83" t="str">
            <v>m</v>
          </cell>
          <cell r="D83">
            <v>15.5</v>
          </cell>
          <cell r="E83">
            <v>2627.01</v>
          </cell>
          <cell r="F83">
            <v>40718.65</v>
          </cell>
          <cell r="G83">
            <v>18</v>
          </cell>
          <cell r="H83">
            <v>47286.18</v>
          </cell>
          <cell r="I83">
            <v>0</v>
          </cell>
          <cell r="J83">
            <v>0</v>
          </cell>
          <cell r="K83">
            <v>33.5</v>
          </cell>
          <cell r="L83">
            <v>88004.83</v>
          </cell>
          <cell r="M83">
            <v>18</v>
          </cell>
          <cell r="N83">
            <v>47286.180000000008</v>
          </cell>
        </row>
        <row r="84">
          <cell r="A84">
            <v>40907</v>
          </cell>
          <cell r="B84" t="str">
            <v>Passagem de gado (boca)</v>
          </cell>
          <cell r="C84" t="str">
            <v>m</v>
          </cell>
          <cell r="D84">
            <v>2</v>
          </cell>
          <cell r="E84">
            <v>9374.48</v>
          </cell>
          <cell r="F84">
            <v>18748.96</v>
          </cell>
          <cell r="G84">
            <v>2</v>
          </cell>
          <cell r="H84">
            <v>18748.96</v>
          </cell>
          <cell r="I84">
            <v>0</v>
          </cell>
          <cell r="J84">
            <v>0</v>
          </cell>
          <cell r="K84">
            <v>4</v>
          </cell>
          <cell r="L84">
            <v>37497.919999999998</v>
          </cell>
          <cell r="M84">
            <v>2</v>
          </cell>
          <cell r="N84">
            <v>18748.96</v>
          </cell>
        </row>
        <row r="85">
          <cell r="A85">
            <v>40282</v>
          </cell>
          <cell r="B85" t="str">
            <v>Escavação mecânica em material de 1ª cat. H = 0,00 a 1,50m</v>
          </cell>
          <cell r="C85" t="str">
            <v>m³</v>
          </cell>
          <cell r="D85">
            <v>3391.05</v>
          </cell>
          <cell r="E85">
            <v>10.74</v>
          </cell>
          <cell r="F85">
            <v>36419.870000000003</v>
          </cell>
          <cell r="G85">
            <v>1112.6035000000011</v>
          </cell>
          <cell r="H85">
            <v>11949.36</v>
          </cell>
          <cell r="I85">
            <v>0</v>
          </cell>
          <cell r="J85">
            <v>0</v>
          </cell>
          <cell r="K85">
            <v>4503.6535000000013</v>
          </cell>
          <cell r="L85">
            <v>48369.23</v>
          </cell>
          <cell r="M85">
            <v>1112.6035000000011</v>
          </cell>
          <cell r="N85">
            <v>11949.361590000011</v>
          </cell>
        </row>
        <row r="86">
          <cell r="A86">
            <v>40302</v>
          </cell>
          <cell r="B86" t="str">
            <v>Reaterro de cavas c/ compactação manual (apiloamento)</v>
          </cell>
          <cell r="C86" t="str">
            <v>m³</v>
          </cell>
          <cell r="D86">
            <v>2436.1</v>
          </cell>
          <cell r="E86">
            <v>36.29</v>
          </cell>
          <cell r="F86">
            <v>88406.06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2436.1</v>
          </cell>
          <cell r="L86">
            <v>88406.06</v>
          </cell>
          <cell r="M86">
            <v>0</v>
          </cell>
          <cell r="N86">
            <v>0</v>
          </cell>
        </row>
        <row r="87">
          <cell r="A87">
            <v>40304</v>
          </cell>
          <cell r="B87" t="str">
            <v>Reaterro com areia, tudo incluído</v>
          </cell>
          <cell r="C87" t="str">
            <v>m³</v>
          </cell>
          <cell r="D87">
            <v>1487.51</v>
          </cell>
          <cell r="E87">
            <v>81.209999999999994</v>
          </cell>
          <cell r="F87">
            <v>120800.68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1487.51</v>
          </cell>
          <cell r="L87">
            <v>120800.68</v>
          </cell>
          <cell r="M87">
            <v>0</v>
          </cell>
          <cell r="N87">
            <v>0</v>
          </cell>
        </row>
        <row r="88">
          <cell r="A88">
            <v>40373</v>
          </cell>
          <cell r="B88" t="str">
            <v>Demolição manual de concreto simples ou ciclópico</v>
          </cell>
          <cell r="C88" t="str">
            <v>m³</v>
          </cell>
          <cell r="D88">
            <v>105</v>
          </cell>
          <cell r="E88">
            <v>210.41</v>
          </cell>
          <cell r="F88">
            <v>22093.05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105</v>
          </cell>
          <cell r="L88">
            <v>22093.05</v>
          </cell>
          <cell r="M88">
            <v>0</v>
          </cell>
          <cell r="N88">
            <v>0</v>
          </cell>
        </row>
        <row r="89">
          <cell r="A89">
            <v>40374</v>
          </cell>
          <cell r="B89" t="str">
            <v>Demolição manual de concreto armado</v>
          </cell>
          <cell r="C89" t="str">
            <v>m³</v>
          </cell>
          <cell r="D89">
            <v>10.5</v>
          </cell>
          <cell r="E89">
            <v>238.46</v>
          </cell>
          <cell r="F89">
            <v>2503.83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10.5</v>
          </cell>
          <cell r="L89">
            <v>2503.83</v>
          </cell>
          <cell r="M89">
            <v>0</v>
          </cell>
          <cell r="N89">
            <v>0</v>
          </cell>
        </row>
        <row r="90">
          <cell r="A90">
            <v>40424</v>
          </cell>
          <cell r="B90" t="str">
            <v>Corpo BSTC (greide) diâmetro 0,40m CA-1 MF, inclusive escavação, reaterro e transporte do tubo (travessias para irrigação)</v>
          </cell>
          <cell r="C90" t="str">
            <v>m</v>
          </cell>
          <cell r="D90">
            <v>612.86</v>
          </cell>
          <cell r="E90">
            <v>107.21</v>
          </cell>
          <cell r="F90">
            <v>65704.72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612.86</v>
          </cell>
          <cell r="L90">
            <v>65704.72</v>
          </cell>
          <cell r="M90">
            <v>0</v>
          </cell>
          <cell r="N90">
            <v>0</v>
          </cell>
        </row>
        <row r="91">
          <cell r="A91">
            <v>40429</v>
          </cell>
          <cell r="B91" t="str">
            <v>Corpo BSTC (greide) diâmetro 0,60m CA-1 PB, inclusive escavação, reaterro e transporte do tubo (acessos)</v>
          </cell>
          <cell r="C91" t="str">
            <v>m</v>
          </cell>
          <cell r="D91">
            <v>375</v>
          </cell>
          <cell r="E91">
            <v>199.93</v>
          </cell>
          <cell r="F91">
            <v>74973.75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375</v>
          </cell>
          <cell r="L91">
            <v>74973.75</v>
          </cell>
          <cell r="M91">
            <v>0</v>
          </cell>
          <cell r="N91">
            <v>0</v>
          </cell>
        </row>
        <row r="92">
          <cell r="A92">
            <v>40434</v>
          </cell>
          <cell r="B92" t="str">
            <v>Corpo BSTC (greide) diâmetro 0,80m CA-2 MF, inclusive escavação, reaterro e transporte do tubo</v>
          </cell>
          <cell r="C92" t="str">
            <v>m</v>
          </cell>
          <cell r="D92">
            <v>224.8</v>
          </cell>
          <cell r="E92">
            <v>384.52</v>
          </cell>
          <cell r="F92">
            <v>86440.09</v>
          </cell>
          <cell r="G92">
            <v>415.7</v>
          </cell>
          <cell r="H92">
            <v>159844.97</v>
          </cell>
          <cell r="I92">
            <v>0</v>
          </cell>
          <cell r="J92">
            <v>0</v>
          </cell>
          <cell r="K92">
            <v>640.5</v>
          </cell>
          <cell r="L92">
            <v>246285.06</v>
          </cell>
          <cell r="M92">
            <v>415.7</v>
          </cell>
          <cell r="N92">
            <v>159844.97</v>
          </cell>
        </row>
        <row r="93">
          <cell r="A93">
            <v>40449</v>
          </cell>
          <cell r="B93" t="str">
            <v>Corpo BSTC (grota) diâmetro 0,80m CA-1 PB, exclusive escavação e reaterro, inclusive transporte do tubo</v>
          </cell>
          <cell r="C93" t="str">
            <v>m</v>
          </cell>
          <cell r="D93">
            <v>165.5</v>
          </cell>
          <cell r="E93">
            <v>281.33</v>
          </cell>
          <cell r="F93">
            <v>46560.11</v>
          </cell>
          <cell r="G93">
            <v>38.800000000000011</v>
          </cell>
          <cell r="H93">
            <v>10915.6</v>
          </cell>
          <cell r="I93">
            <v>0</v>
          </cell>
          <cell r="J93">
            <v>0</v>
          </cell>
          <cell r="K93">
            <v>204.3</v>
          </cell>
          <cell r="L93">
            <v>57475.71</v>
          </cell>
          <cell r="M93">
            <v>38.800000000000011</v>
          </cell>
          <cell r="N93">
            <v>10915.6</v>
          </cell>
        </row>
        <row r="94">
          <cell r="A94">
            <v>40453</v>
          </cell>
          <cell r="B94" t="str">
            <v>Corpo BSTC (grota) diâmetro 1,00m CA-1 PB, exclusive escavação e reaterro, inclusive transporte do tubo</v>
          </cell>
          <cell r="C94" t="str">
            <v>m</v>
          </cell>
          <cell r="D94">
            <v>46</v>
          </cell>
          <cell r="E94">
            <v>376.17</v>
          </cell>
          <cell r="F94">
            <v>17303.82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46</v>
          </cell>
          <cell r="L94">
            <v>17303.82</v>
          </cell>
          <cell r="M94">
            <v>0</v>
          </cell>
          <cell r="N94">
            <v>0</v>
          </cell>
        </row>
        <row r="95">
          <cell r="A95">
            <v>40476</v>
          </cell>
          <cell r="B95" t="str">
            <v>Corpo BDTC (grota) diâmetro 1,00m CA-1 PB, exclusive escavação e reaterro, inclusive transporte do tubo</v>
          </cell>
          <cell r="C95" t="str">
            <v>m</v>
          </cell>
          <cell r="D95">
            <v>14</v>
          </cell>
          <cell r="E95">
            <v>772.02</v>
          </cell>
          <cell r="F95">
            <v>10808.28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14</v>
          </cell>
          <cell r="L95">
            <v>10808.28</v>
          </cell>
          <cell r="M95">
            <v>0</v>
          </cell>
          <cell r="N95">
            <v>0</v>
          </cell>
        </row>
        <row r="96">
          <cell r="A96">
            <v>40483</v>
          </cell>
          <cell r="B96" t="str">
            <v>Corpo BDTC (grota) diâmetro 1,20m CA-2 PB, exclusive escavação e reaterro, inclusive transporte do tubo</v>
          </cell>
          <cell r="C96" t="str">
            <v>m</v>
          </cell>
          <cell r="D96">
            <v>14</v>
          </cell>
          <cell r="E96">
            <v>1040.76</v>
          </cell>
          <cell r="F96">
            <v>14570.64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14</v>
          </cell>
          <cell r="L96">
            <v>14570.64</v>
          </cell>
          <cell r="M96">
            <v>0</v>
          </cell>
          <cell r="N96">
            <v>0</v>
          </cell>
        </row>
        <row r="97">
          <cell r="A97">
            <v>40499</v>
          </cell>
          <cell r="B97" t="str">
            <v>Corpo BTTC (grota) diâmetro 1,00m CA-1 PB, exclusive escavação e reaterro, inclusive transporte do tubo</v>
          </cell>
          <cell r="C97" t="str">
            <v>m</v>
          </cell>
          <cell r="D97">
            <v>37</v>
          </cell>
          <cell r="E97">
            <v>1007.89</v>
          </cell>
          <cell r="F97">
            <v>37291.93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37</v>
          </cell>
          <cell r="L97">
            <v>37291.93</v>
          </cell>
          <cell r="M97">
            <v>0</v>
          </cell>
          <cell r="N97">
            <v>0</v>
          </cell>
        </row>
        <row r="98">
          <cell r="A98">
            <v>40503</v>
          </cell>
          <cell r="B98" t="str">
            <v>Corpo BTTC (grota) diâmetro 1,20m CA-1 MF, exclusive escavação e reaterro, inclusive transporte do tubo</v>
          </cell>
          <cell r="C98" t="str">
            <v>m</v>
          </cell>
          <cell r="D98">
            <v>32.5</v>
          </cell>
          <cell r="E98">
            <v>1220.53</v>
          </cell>
          <cell r="F98">
            <v>39667.22</v>
          </cell>
          <cell r="G98">
            <v>25</v>
          </cell>
          <cell r="H98">
            <v>30513.25</v>
          </cell>
          <cell r="I98">
            <v>0</v>
          </cell>
          <cell r="J98">
            <v>0</v>
          </cell>
          <cell r="K98">
            <v>57.5</v>
          </cell>
          <cell r="L98">
            <v>70180.47</v>
          </cell>
          <cell r="M98">
            <v>25</v>
          </cell>
          <cell r="N98">
            <v>30513.25</v>
          </cell>
        </row>
        <row r="99">
          <cell r="A99">
            <v>40514</v>
          </cell>
          <cell r="B99" t="str">
            <v>Berço de concreto ciclópico para BSTC diâmetro 0,60m</v>
          </cell>
          <cell r="C99" t="str">
            <v>m</v>
          </cell>
          <cell r="D99">
            <v>375</v>
          </cell>
          <cell r="E99">
            <v>98.53</v>
          </cell>
          <cell r="F99">
            <v>36948.75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375</v>
          </cell>
          <cell r="L99">
            <v>36948.75</v>
          </cell>
          <cell r="M99">
            <v>0</v>
          </cell>
          <cell r="N99">
            <v>0</v>
          </cell>
        </row>
        <row r="100">
          <cell r="A100">
            <v>40515</v>
          </cell>
          <cell r="B100" t="str">
            <v>Berço de concreto ciclópico para BSTC diâmetro 0,80m</v>
          </cell>
          <cell r="C100" t="str">
            <v>m</v>
          </cell>
          <cell r="D100">
            <v>390.3</v>
          </cell>
          <cell r="E100">
            <v>150.1</v>
          </cell>
          <cell r="F100">
            <v>58584.03</v>
          </cell>
          <cell r="G100">
            <v>470.50000000000006</v>
          </cell>
          <cell r="H100">
            <v>70622.05</v>
          </cell>
          <cell r="I100">
            <v>0</v>
          </cell>
          <cell r="J100">
            <v>0</v>
          </cell>
          <cell r="K100">
            <v>860.80000000000007</v>
          </cell>
          <cell r="L100">
            <v>129206.08</v>
          </cell>
          <cell r="M100">
            <v>470.50000000000006</v>
          </cell>
          <cell r="N100">
            <v>70622.05</v>
          </cell>
        </row>
        <row r="101">
          <cell r="A101">
            <v>40516</v>
          </cell>
          <cell r="B101" t="str">
            <v>Berço de concreto ciclópico para BSTC diâmetro 1,00m</v>
          </cell>
          <cell r="C101" t="str">
            <v>m</v>
          </cell>
          <cell r="D101">
            <v>46</v>
          </cell>
          <cell r="E101">
            <v>210.78</v>
          </cell>
          <cell r="F101">
            <v>9695.8799999999992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46</v>
          </cell>
          <cell r="L101">
            <v>9695.8799999999992</v>
          </cell>
          <cell r="M101">
            <v>0</v>
          </cell>
          <cell r="N101">
            <v>0</v>
          </cell>
        </row>
        <row r="102">
          <cell r="A102">
            <v>40521</v>
          </cell>
          <cell r="B102" t="str">
            <v>Berço de concreto ciclópico para BDTC diâmetro 1,00m</v>
          </cell>
          <cell r="C102" t="str">
            <v>m</v>
          </cell>
          <cell r="D102">
            <v>14</v>
          </cell>
          <cell r="E102">
            <v>363.75</v>
          </cell>
          <cell r="F102">
            <v>5092.5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14</v>
          </cell>
          <cell r="L102">
            <v>5092.5</v>
          </cell>
          <cell r="M102">
            <v>0</v>
          </cell>
          <cell r="N102">
            <v>0</v>
          </cell>
        </row>
        <row r="103">
          <cell r="A103">
            <v>40526</v>
          </cell>
          <cell r="B103" t="str">
            <v>Berço de concreto ciclópico para BTTC diâmetro 1,00m</v>
          </cell>
          <cell r="C103" t="str">
            <v>m</v>
          </cell>
          <cell r="D103">
            <v>37</v>
          </cell>
          <cell r="E103">
            <v>511.69</v>
          </cell>
          <cell r="F103">
            <v>18932.53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37</v>
          </cell>
          <cell r="L103">
            <v>18932.53</v>
          </cell>
          <cell r="M103">
            <v>0</v>
          </cell>
          <cell r="N103">
            <v>0</v>
          </cell>
        </row>
        <row r="104">
          <cell r="A104">
            <v>40513</v>
          </cell>
          <cell r="B104" t="str">
            <v>Berço de concreto ciclópico para BSTC diâmetro 0,40m</v>
          </cell>
          <cell r="C104" t="str">
            <v>m</v>
          </cell>
          <cell r="D104">
            <v>612.86</v>
          </cell>
          <cell r="E104">
            <v>59.57</v>
          </cell>
          <cell r="F104">
            <v>36508.07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612.86</v>
          </cell>
          <cell r="L104">
            <v>36508.07</v>
          </cell>
          <cell r="M104">
            <v>0</v>
          </cell>
          <cell r="N104">
            <v>0</v>
          </cell>
        </row>
        <row r="105">
          <cell r="A105">
            <v>40530</v>
          </cell>
          <cell r="B105" t="str">
            <v>Boca de concreto ciclópico para BSTC diâmetro 0,60m</v>
          </cell>
          <cell r="C105" t="str">
            <v>und</v>
          </cell>
          <cell r="D105">
            <v>25</v>
          </cell>
          <cell r="E105">
            <v>726.4</v>
          </cell>
          <cell r="F105">
            <v>18160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25</v>
          </cell>
          <cell r="L105">
            <v>18160</v>
          </cell>
          <cell r="M105">
            <v>0</v>
          </cell>
          <cell r="N105">
            <v>0</v>
          </cell>
        </row>
        <row r="106">
          <cell r="A106">
            <v>40531</v>
          </cell>
          <cell r="B106" t="str">
            <v>Boca de concreto ciclópico para BSTC diâmetro 0,80m</v>
          </cell>
          <cell r="C106" t="str">
            <v>und</v>
          </cell>
          <cell r="D106">
            <v>48</v>
          </cell>
          <cell r="E106">
            <v>1198.05</v>
          </cell>
          <cell r="F106">
            <v>57506.400000000001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48</v>
          </cell>
          <cell r="L106">
            <v>57506.400000000001</v>
          </cell>
          <cell r="M106">
            <v>0</v>
          </cell>
          <cell r="N106">
            <v>0</v>
          </cell>
        </row>
        <row r="107">
          <cell r="A107">
            <v>40532</v>
          </cell>
          <cell r="B107" t="str">
            <v>Boca de concreto ciclópico para BSTC diâmetro 1,00m</v>
          </cell>
          <cell r="C107" t="str">
            <v>und</v>
          </cell>
          <cell r="D107">
            <v>5</v>
          </cell>
          <cell r="E107">
            <v>1830.92</v>
          </cell>
          <cell r="F107">
            <v>9154.6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5</v>
          </cell>
          <cell r="L107">
            <v>9154.6</v>
          </cell>
          <cell r="M107">
            <v>0</v>
          </cell>
          <cell r="N107">
            <v>0</v>
          </cell>
        </row>
        <row r="108">
          <cell r="A108">
            <v>40537</v>
          </cell>
          <cell r="B108" t="str">
            <v>Boca de concreto ciclópico para BDTC diâmetro 1,00m</v>
          </cell>
          <cell r="C108" t="str">
            <v>und</v>
          </cell>
          <cell r="D108">
            <v>2</v>
          </cell>
          <cell r="E108">
            <v>2543.7199999999998</v>
          </cell>
          <cell r="F108">
            <v>5087.4399999999996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</v>
          </cell>
          <cell r="L108">
            <v>5087.4399999999996</v>
          </cell>
          <cell r="M108">
            <v>0</v>
          </cell>
          <cell r="N108">
            <v>0</v>
          </cell>
        </row>
        <row r="109">
          <cell r="A109">
            <v>40542</v>
          </cell>
          <cell r="B109" t="str">
            <v>Boca de concreto ciclópico para BTTC diâmetro 1,00m</v>
          </cell>
          <cell r="C109" t="str">
            <v>und</v>
          </cell>
          <cell r="D109">
            <v>3</v>
          </cell>
          <cell r="E109">
            <v>3256.55</v>
          </cell>
          <cell r="F109">
            <v>9769.65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3</v>
          </cell>
          <cell r="L109">
            <v>9769.65</v>
          </cell>
          <cell r="M109">
            <v>0</v>
          </cell>
          <cell r="N109">
            <v>0</v>
          </cell>
        </row>
        <row r="110">
          <cell r="A110">
            <v>40647</v>
          </cell>
          <cell r="B110" t="str">
            <v>Dreno profundo D=0,20m com enchimento de brita e areia, escavação em material 1ª categoria, inclusive transporte da brita e da areia</v>
          </cell>
          <cell r="C110" t="str">
            <v>m</v>
          </cell>
          <cell r="D110">
            <v>7040</v>
          </cell>
          <cell r="E110">
            <v>103.36</v>
          </cell>
          <cell r="F110">
            <v>727654.40000000002</v>
          </cell>
          <cell r="G110">
            <v>0</v>
          </cell>
          <cell r="H110">
            <v>0</v>
          </cell>
          <cell r="I110">
            <v>7040</v>
          </cell>
          <cell r="J110">
            <v>727654.40000000002</v>
          </cell>
          <cell r="K110">
            <v>0</v>
          </cell>
          <cell r="L110">
            <v>0</v>
          </cell>
          <cell r="M110">
            <v>2830</v>
          </cell>
          <cell r="N110">
            <v>-727654.40000000002</v>
          </cell>
        </row>
        <row r="111">
          <cell r="A111">
            <v>40661</v>
          </cell>
          <cell r="B111" t="str">
            <v>Meio fio de concreto MFC-01, inclusive caiação</v>
          </cell>
          <cell r="C111" t="str">
            <v>m</v>
          </cell>
          <cell r="D111">
            <v>2830</v>
          </cell>
          <cell r="E111">
            <v>67.680000000000007</v>
          </cell>
          <cell r="F111">
            <v>191534.4</v>
          </cell>
          <cell r="G111">
            <v>0</v>
          </cell>
          <cell r="H111">
            <v>0</v>
          </cell>
          <cell r="I111">
            <v>2830</v>
          </cell>
          <cell r="J111">
            <v>191534.4</v>
          </cell>
          <cell r="K111">
            <v>0</v>
          </cell>
          <cell r="L111">
            <v>0</v>
          </cell>
          <cell r="M111">
            <v>-2830</v>
          </cell>
          <cell r="N111">
            <v>-191534.40000000002</v>
          </cell>
        </row>
        <row r="112">
          <cell r="A112">
            <v>40666</v>
          </cell>
          <cell r="B112" t="str">
            <v>Sarjeta de concreto DP-1 (0,081m³/m) calha triangular, inclusive caiação</v>
          </cell>
          <cell r="C112" t="str">
            <v>m</v>
          </cell>
          <cell r="D112">
            <v>22100</v>
          </cell>
          <cell r="E112">
            <v>52.29</v>
          </cell>
          <cell r="F112">
            <v>1155609</v>
          </cell>
          <cell r="G112">
            <v>0</v>
          </cell>
          <cell r="H112">
            <v>0</v>
          </cell>
          <cell r="I112">
            <v>4650</v>
          </cell>
          <cell r="J112">
            <v>243148.5</v>
          </cell>
          <cell r="K112">
            <v>17450</v>
          </cell>
          <cell r="L112">
            <v>912460.5</v>
          </cell>
          <cell r="M112">
            <v>-4650</v>
          </cell>
          <cell r="N112">
            <v>-243148.5</v>
          </cell>
        </row>
        <row r="113">
          <cell r="A113">
            <v>40668</v>
          </cell>
          <cell r="B113" t="str">
            <v>Sarjeta de concreto (SCA 70/15) calha triangular, inclusive caiação</v>
          </cell>
          <cell r="C113" t="str">
            <v>m</v>
          </cell>
          <cell r="D113">
            <v>2750</v>
          </cell>
          <cell r="E113">
            <v>69.89</v>
          </cell>
          <cell r="F113">
            <v>192197.5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2750</v>
          </cell>
          <cell r="L113">
            <v>192197.5</v>
          </cell>
          <cell r="M113">
            <v>0</v>
          </cell>
          <cell r="N113">
            <v>0</v>
          </cell>
        </row>
        <row r="114">
          <cell r="A114">
            <v>40669</v>
          </cell>
          <cell r="B114" t="str">
            <v>Sarjeta de concreto (STC 02) calha triangular em corte ou aterro, inclusive caiação</v>
          </cell>
          <cell r="C114" t="str">
            <v>m</v>
          </cell>
          <cell r="D114">
            <v>1140</v>
          </cell>
          <cell r="E114">
            <v>53.24</v>
          </cell>
          <cell r="F114">
            <v>60693.599999999999</v>
          </cell>
          <cell r="G114">
            <v>711.5</v>
          </cell>
          <cell r="H114">
            <v>37880.26</v>
          </cell>
          <cell r="I114">
            <v>0</v>
          </cell>
          <cell r="J114">
            <v>0</v>
          </cell>
          <cell r="K114">
            <v>1851.5</v>
          </cell>
          <cell r="L114">
            <v>98573.86</v>
          </cell>
          <cell r="M114">
            <v>711.5</v>
          </cell>
          <cell r="N114">
            <v>37880.26</v>
          </cell>
        </row>
        <row r="115">
          <cell r="A115">
            <v>40673</v>
          </cell>
          <cell r="B115" t="str">
            <v>Entrada para descida d'água EDA-01</v>
          </cell>
          <cell r="C115" t="str">
            <v>und</v>
          </cell>
          <cell r="D115">
            <v>96</v>
          </cell>
          <cell r="E115">
            <v>44.44</v>
          </cell>
          <cell r="F115">
            <v>4266.24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96</v>
          </cell>
          <cell r="L115">
            <v>4266.24</v>
          </cell>
          <cell r="M115">
            <v>0</v>
          </cell>
          <cell r="N115">
            <v>0</v>
          </cell>
        </row>
        <row r="116">
          <cell r="A116">
            <v>40674</v>
          </cell>
          <cell r="B116" t="str">
            <v>Entrada para descida d'água EDA-02</v>
          </cell>
          <cell r="C116" t="str">
            <v>und</v>
          </cell>
          <cell r="D116">
            <v>31</v>
          </cell>
          <cell r="E116">
            <v>47.47</v>
          </cell>
          <cell r="F116">
            <v>1471.57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31</v>
          </cell>
          <cell r="L116">
            <v>1471.57</v>
          </cell>
          <cell r="M116">
            <v>0</v>
          </cell>
          <cell r="N116">
            <v>0</v>
          </cell>
        </row>
        <row r="117">
          <cell r="A117">
            <v>40675</v>
          </cell>
          <cell r="B117" t="str">
            <v>Entrada para descida d'água DP-1 (calha/degraus) inclusive caiação</v>
          </cell>
          <cell r="C117" t="str">
            <v>und</v>
          </cell>
          <cell r="D117">
            <v>59</v>
          </cell>
          <cell r="E117">
            <v>139.87</v>
          </cell>
          <cell r="F117">
            <v>8252.33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59</v>
          </cell>
          <cell r="L117">
            <v>8252.33</v>
          </cell>
          <cell r="M117">
            <v>0</v>
          </cell>
          <cell r="N117">
            <v>0</v>
          </cell>
        </row>
        <row r="118">
          <cell r="A118">
            <v>40676</v>
          </cell>
          <cell r="B118" t="str">
            <v>Descida d'água concreto simples (calha) com caiação (DSA-01) canal</v>
          </cell>
          <cell r="C118" t="str">
            <v>m</v>
          </cell>
          <cell r="D118">
            <v>558</v>
          </cell>
          <cell r="E118">
            <v>184.58</v>
          </cell>
          <cell r="F118">
            <v>102995.64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558</v>
          </cell>
          <cell r="L118">
            <v>102995.64</v>
          </cell>
          <cell r="M118">
            <v>0</v>
          </cell>
          <cell r="N118">
            <v>0</v>
          </cell>
        </row>
        <row r="119">
          <cell r="A119">
            <v>40677</v>
          </cell>
          <cell r="B119" t="str">
            <v>Descida d'água concreto simples (calha) com caiação (DSA-01) dispersor</v>
          </cell>
          <cell r="C119" t="str">
            <v>m</v>
          </cell>
          <cell r="D119">
            <v>127</v>
          </cell>
          <cell r="E119">
            <v>394.72</v>
          </cell>
          <cell r="F119">
            <v>50129.440000000002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127</v>
          </cell>
          <cell r="L119">
            <v>50129.440000000002</v>
          </cell>
          <cell r="M119">
            <v>0</v>
          </cell>
          <cell r="N119">
            <v>0</v>
          </cell>
        </row>
        <row r="120">
          <cell r="A120">
            <v>40683</v>
          </cell>
          <cell r="B120" t="str">
            <v>Descida d'água concreto armado (degraus) com caiação (DSA-03A) degrau</v>
          </cell>
          <cell r="C120" t="str">
            <v>und</v>
          </cell>
          <cell r="D120">
            <v>588</v>
          </cell>
          <cell r="E120">
            <v>234.58</v>
          </cell>
          <cell r="F120">
            <v>137933.04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588</v>
          </cell>
          <cell r="L120">
            <v>137933.04</v>
          </cell>
          <cell r="M120">
            <v>0</v>
          </cell>
          <cell r="N120">
            <v>0</v>
          </cell>
        </row>
        <row r="121">
          <cell r="A121">
            <v>40684</v>
          </cell>
          <cell r="B121" t="str">
            <v>Descida d'água concreto armado (degraus) com caiação (DSA-03A) apoio</v>
          </cell>
          <cell r="C121" t="str">
            <v>und</v>
          </cell>
          <cell r="D121">
            <v>58</v>
          </cell>
          <cell r="E121">
            <v>486.2</v>
          </cell>
          <cell r="F121">
            <v>28199.599999999999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58</v>
          </cell>
          <cell r="L121">
            <v>28199.599999999999</v>
          </cell>
          <cell r="M121">
            <v>0</v>
          </cell>
          <cell r="N121">
            <v>0</v>
          </cell>
        </row>
        <row r="122">
          <cell r="A122">
            <v>40685</v>
          </cell>
          <cell r="B122" t="str">
            <v>Descida d'água concreto armado (degraus) com caiação (DSA-03A) dispersor</v>
          </cell>
          <cell r="C122" t="str">
            <v>und</v>
          </cell>
          <cell r="D122">
            <v>58</v>
          </cell>
          <cell r="E122">
            <v>425.29</v>
          </cell>
          <cell r="F122">
            <v>24666.82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58</v>
          </cell>
          <cell r="L122">
            <v>24666.82</v>
          </cell>
          <cell r="M122">
            <v>0</v>
          </cell>
          <cell r="N122">
            <v>0</v>
          </cell>
        </row>
        <row r="123">
          <cell r="A123">
            <v>40706</v>
          </cell>
          <cell r="B123" t="str">
            <v>Transposição de segmento de sarjeta - TSS-01, inclusive transporte do tubo de concreto</v>
          </cell>
          <cell r="C123" t="str">
            <v>m</v>
          </cell>
          <cell r="D123">
            <v>84</v>
          </cell>
          <cell r="E123">
            <v>207.71</v>
          </cell>
          <cell r="F123">
            <v>17447.64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84</v>
          </cell>
          <cell r="L123">
            <v>17447.64</v>
          </cell>
          <cell r="M123">
            <v>0</v>
          </cell>
          <cell r="N123">
            <v>0</v>
          </cell>
        </row>
        <row r="124">
          <cell r="A124">
            <v>40747</v>
          </cell>
          <cell r="B124" t="str">
            <v>Remoção de bueiros existentes</v>
          </cell>
          <cell r="C124" t="str">
            <v>m</v>
          </cell>
          <cell r="D124">
            <v>150</v>
          </cell>
          <cell r="E124">
            <v>100.66</v>
          </cell>
          <cell r="F124">
            <v>15099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150</v>
          </cell>
          <cell r="L124">
            <v>15099</v>
          </cell>
          <cell r="M124">
            <v>0</v>
          </cell>
          <cell r="N124">
            <v>0</v>
          </cell>
        </row>
        <row r="125">
          <cell r="A125">
            <v>40656</v>
          </cell>
          <cell r="B125" t="str">
            <v>Boca de saída de dreno profundo BSD-01</v>
          </cell>
          <cell r="C125" t="str">
            <v>und</v>
          </cell>
          <cell r="D125">
            <v>18</v>
          </cell>
          <cell r="E125">
            <v>214</v>
          </cell>
          <cell r="F125">
            <v>3852</v>
          </cell>
          <cell r="G125">
            <v>22</v>
          </cell>
          <cell r="H125">
            <v>4708</v>
          </cell>
          <cell r="I125">
            <v>0</v>
          </cell>
          <cell r="J125">
            <v>0</v>
          </cell>
          <cell r="K125">
            <v>40</v>
          </cell>
          <cell r="L125">
            <v>8560</v>
          </cell>
          <cell r="M125">
            <v>22</v>
          </cell>
          <cell r="N125">
            <v>4708</v>
          </cell>
        </row>
        <row r="126">
          <cell r="A126">
            <v>40360</v>
          </cell>
          <cell r="B126" t="str">
            <v>Concreto estrutural fck = 20,0 MPa</v>
          </cell>
          <cell r="C126" t="str">
            <v>m³</v>
          </cell>
          <cell r="D126">
            <v>0</v>
          </cell>
          <cell r="E126">
            <v>383.79</v>
          </cell>
          <cell r="F126">
            <v>0</v>
          </cell>
          <cell r="G126">
            <v>64.42</v>
          </cell>
          <cell r="H126">
            <v>24723.75</v>
          </cell>
          <cell r="I126">
            <v>0</v>
          </cell>
          <cell r="J126">
            <v>0</v>
          </cell>
          <cell r="K126">
            <v>64.42</v>
          </cell>
          <cell r="L126">
            <v>24723.75</v>
          </cell>
          <cell r="M126">
            <v>64.42</v>
          </cell>
          <cell r="N126">
            <v>24723.75</v>
          </cell>
        </row>
        <row r="127">
          <cell r="A127">
            <v>40313</v>
          </cell>
          <cell r="B127" t="str">
            <v>Formas planas de madeira c/ 04 (quatro) reaproveitamentos, inclusive transporte das madeiras</v>
          </cell>
          <cell r="C127" t="str">
            <v>m²</v>
          </cell>
          <cell r="D127">
            <v>0</v>
          </cell>
          <cell r="E127">
            <v>52.21</v>
          </cell>
          <cell r="F127">
            <v>0</v>
          </cell>
          <cell r="G127">
            <v>193</v>
          </cell>
          <cell r="H127">
            <v>10076.530000000001</v>
          </cell>
          <cell r="I127">
            <v>0</v>
          </cell>
          <cell r="J127">
            <v>0</v>
          </cell>
          <cell r="K127">
            <v>193</v>
          </cell>
          <cell r="L127">
            <v>10076.530000000001</v>
          </cell>
          <cell r="M127">
            <v>193</v>
          </cell>
          <cell r="N127">
            <v>10076.530000000001</v>
          </cell>
        </row>
        <row r="128">
          <cell r="A128">
            <v>40376</v>
          </cell>
          <cell r="B128" t="str">
            <v>Aço CA-50, fornecimento, dobragem e colocação nas formas (preço médio das bitolas)</v>
          </cell>
          <cell r="C128" t="str">
            <v>kg</v>
          </cell>
          <cell r="D128">
            <v>0</v>
          </cell>
          <cell r="E128">
            <v>7.03</v>
          </cell>
          <cell r="F128">
            <v>0</v>
          </cell>
          <cell r="G128">
            <v>3552</v>
          </cell>
          <cell r="H128">
            <v>24970.560000000001</v>
          </cell>
          <cell r="I128">
            <v>0</v>
          </cell>
          <cell r="J128">
            <v>0</v>
          </cell>
          <cell r="K128">
            <v>3552</v>
          </cell>
          <cell r="L128">
            <v>24970.560000000001</v>
          </cell>
          <cell r="M128">
            <v>3552</v>
          </cell>
          <cell r="N128">
            <v>24970.560000000001</v>
          </cell>
        </row>
        <row r="129">
          <cell r="A129">
            <v>99002</v>
          </cell>
          <cell r="B129" t="str">
            <v>Caixa Coletora de sarjeta  CCS-01</v>
          </cell>
          <cell r="C129" t="str">
            <v>und</v>
          </cell>
          <cell r="D129">
            <v>0</v>
          </cell>
          <cell r="E129">
            <v>1570.16</v>
          </cell>
          <cell r="F129">
            <v>0</v>
          </cell>
          <cell r="G129">
            <v>17</v>
          </cell>
          <cell r="H129">
            <v>26692.720000000001</v>
          </cell>
          <cell r="I129">
            <v>0</v>
          </cell>
          <cell r="J129">
            <v>0</v>
          </cell>
          <cell r="K129">
            <v>17</v>
          </cell>
          <cell r="L129">
            <v>26692.720000000001</v>
          </cell>
          <cell r="M129">
            <v>17</v>
          </cell>
          <cell r="N129">
            <v>26692.720000000001</v>
          </cell>
        </row>
        <row r="130">
          <cell r="A130">
            <v>95003</v>
          </cell>
          <cell r="B130" t="str">
            <v>Caixa Coletora de sarjeta  CCS-02</v>
          </cell>
          <cell r="C130" t="str">
            <v>und</v>
          </cell>
          <cell r="D130">
            <v>0</v>
          </cell>
          <cell r="E130">
            <v>1527.37</v>
          </cell>
          <cell r="F130">
            <v>0</v>
          </cell>
          <cell r="G130">
            <v>11</v>
          </cell>
          <cell r="H130">
            <v>16801.07</v>
          </cell>
          <cell r="I130">
            <v>0</v>
          </cell>
          <cell r="J130">
            <v>0</v>
          </cell>
          <cell r="K130">
            <v>11</v>
          </cell>
          <cell r="L130">
            <v>16801.07</v>
          </cell>
          <cell r="M130">
            <v>11</v>
          </cell>
          <cell r="N130">
            <v>16801.07</v>
          </cell>
        </row>
        <row r="131">
          <cell r="A131">
            <v>40660</v>
          </cell>
          <cell r="B131" t="str">
            <v>Meio-fio de concreto DP-1, inclusive caiação</v>
          </cell>
          <cell r="C131" t="str">
            <v>m</v>
          </cell>
          <cell r="D131">
            <v>0</v>
          </cell>
          <cell r="E131">
            <v>36.840000000000003</v>
          </cell>
          <cell r="F131">
            <v>0</v>
          </cell>
          <cell r="G131">
            <v>4214.8539999999994</v>
          </cell>
          <cell r="H131">
            <v>155275.22</v>
          </cell>
          <cell r="I131">
            <v>0</v>
          </cell>
          <cell r="J131">
            <v>0</v>
          </cell>
          <cell r="K131">
            <v>4214.8539999999994</v>
          </cell>
          <cell r="L131">
            <v>155275.22</v>
          </cell>
          <cell r="M131">
            <v>4214.8539999999994</v>
          </cell>
          <cell r="N131">
            <v>155275.22</v>
          </cell>
        </row>
        <row r="132">
          <cell r="A132">
            <v>40646</v>
          </cell>
          <cell r="B132" t="str">
            <v xml:space="preserve"> Dreno profundo D -&gt; 0,20 m com enchimento de areia, escavação em  material 1ª categoria (DPS-1), inclusive transporte da areia e do tubo</v>
          </cell>
          <cell r="C132" t="str">
            <v>m</v>
          </cell>
          <cell r="D132">
            <v>0</v>
          </cell>
          <cell r="E132">
            <v>87.38</v>
          </cell>
          <cell r="F132">
            <v>0</v>
          </cell>
          <cell r="G132">
            <v>13426</v>
          </cell>
          <cell r="H132">
            <v>1173163.8799999999</v>
          </cell>
          <cell r="I132">
            <v>0</v>
          </cell>
          <cell r="J132">
            <v>0</v>
          </cell>
          <cell r="K132">
            <v>13426</v>
          </cell>
          <cell r="L132">
            <v>1173163.8799999999</v>
          </cell>
          <cell r="M132">
            <v>13426</v>
          </cell>
          <cell r="N132">
            <v>1173163.8799999999</v>
          </cell>
        </row>
        <row r="133">
          <cell r="A133">
            <v>40389</v>
          </cell>
          <cell r="B133" t="str">
            <v>Guarda Corpo  Metálico</v>
          </cell>
          <cell r="C133" t="str">
            <v>m</v>
          </cell>
          <cell r="D133">
            <v>0</v>
          </cell>
          <cell r="E133">
            <v>38.840000000000003</v>
          </cell>
          <cell r="F133">
            <v>0</v>
          </cell>
          <cell r="G133">
            <v>16</v>
          </cell>
          <cell r="H133">
            <v>621.44000000000005</v>
          </cell>
          <cell r="I133">
            <v>0</v>
          </cell>
          <cell r="J133">
            <v>0</v>
          </cell>
          <cell r="K133">
            <v>16</v>
          </cell>
          <cell r="L133">
            <v>621.44000000000005</v>
          </cell>
          <cell r="M133">
            <v>16</v>
          </cell>
          <cell r="N133">
            <v>621.44000000000005</v>
          </cell>
        </row>
        <row r="134">
          <cell r="A134">
            <v>60014</v>
          </cell>
          <cell r="B134" t="str">
            <v>TR-204-01 (comercial - carreta com prancha) (transporte de Viga π pré- moldada 7 Metros classe 45 com 4,8 ton  ) - 0,7400XP+0,0,7709XR (XP=329,000 XR=00,000)</v>
          </cell>
          <cell r="C134" t="str">
            <v>T</v>
          </cell>
          <cell r="D134">
            <v>0</v>
          </cell>
          <cell r="E134">
            <v>243.46</v>
          </cell>
          <cell r="F134">
            <v>0</v>
          </cell>
          <cell r="G134">
            <v>9.6</v>
          </cell>
          <cell r="H134">
            <v>2337.21</v>
          </cell>
          <cell r="I134">
            <v>0</v>
          </cell>
          <cell r="J134">
            <v>0</v>
          </cell>
          <cell r="K134">
            <v>9.6</v>
          </cell>
          <cell r="L134">
            <v>2337.21</v>
          </cell>
          <cell r="M134">
            <v>9.6</v>
          </cell>
          <cell r="N134">
            <v>2337.21</v>
          </cell>
        </row>
        <row r="135">
          <cell r="A135">
            <v>41420</v>
          </cell>
          <cell r="B135" t="str">
            <v>Tabuleiro em vigas pré-moldadas CL.45, com ou sem laje entre vigas, vão de 7,00 m,inclusive descarga e assentamento das vigas</v>
          </cell>
          <cell r="C135" t="str">
            <v>m²</v>
          </cell>
          <cell r="D135">
            <v>0</v>
          </cell>
          <cell r="E135">
            <v>1929.13</v>
          </cell>
          <cell r="F135">
            <v>0</v>
          </cell>
          <cell r="G135">
            <v>15.680000000000001</v>
          </cell>
          <cell r="H135">
            <v>30248.75</v>
          </cell>
          <cell r="I135">
            <v>0</v>
          </cell>
          <cell r="J135">
            <v>0</v>
          </cell>
          <cell r="K135">
            <v>15.680000000000001</v>
          </cell>
          <cell r="L135">
            <v>30248.75</v>
          </cell>
          <cell r="M135">
            <v>15.680000000000001</v>
          </cell>
          <cell r="N135">
            <v>30248.75</v>
          </cell>
        </row>
        <row r="136">
          <cell r="A136">
            <v>40716</v>
          </cell>
          <cell r="B136" t="str">
            <v>Colchão drenante de brita 1 inclusive fornecimento, espalhamento, compactação e transporte da brita</v>
          </cell>
          <cell r="C136" t="str">
            <v>m²</v>
          </cell>
          <cell r="D136">
            <v>0</v>
          </cell>
          <cell r="E136">
            <v>136.30000000000001</v>
          </cell>
          <cell r="F136">
            <v>0</v>
          </cell>
          <cell r="G136">
            <v>984.00000000000011</v>
          </cell>
          <cell r="H136">
            <v>134119.20000000001</v>
          </cell>
          <cell r="I136">
            <v>0</v>
          </cell>
          <cell r="J136">
            <v>0</v>
          </cell>
          <cell r="K136">
            <v>984.00000000000011</v>
          </cell>
          <cell r="L136">
            <v>134119.20000000001</v>
          </cell>
          <cell r="M136">
            <v>984.00000000000011</v>
          </cell>
          <cell r="N136">
            <v>134119.20000000001</v>
          </cell>
        </row>
        <row r="137">
          <cell r="A137">
            <v>40649</v>
          </cell>
          <cell r="B137" t="str">
            <v>Dreno profundo com tubo poroso, D = 0,20 m com enchimento de brita, escavação em material 3ª categoria (DPR-01), inclusive transporte da brita, tubo</v>
          </cell>
          <cell r="C137" t="str">
            <v>m²</v>
          </cell>
          <cell r="D137">
            <v>0</v>
          </cell>
          <cell r="E137">
            <v>70.5</v>
          </cell>
          <cell r="F137">
            <v>0</v>
          </cell>
          <cell r="G137">
            <v>400</v>
          </cell>
          <cell r="H137">
            <v>28200</v>
          </cell>
          <cell r="I137">
            <v>0</v>
          </cell>
          <cell r="J137">
            <v>0</v>
          </cell>
          <cell r="K137">
            <v>400</v>
          </cell>
          <cell r="L137">
            <v>28200</v>
          </cell>
          <cell r="M137">
            <v>400</v>
          </cell>
          <cell r="N137">
            <v>28200</v>
          </cell>
        </row>
        <row r="142">
          <cell r="A142">
            <v>40968</v>
          </cell>
          <cell r="B142" t="str">
            <v>CM-30, fornecimento</v>
          </cell>
          <cell r="C142" t="str">
            <v>t</v>
          </cell>
          <cell r="D142">
            <v>443.74299999999999</v>
          </cell>
          <cell r="E142">
            <v>1876</v>
          </cell>
          <cell r="F142">
            <v>832461.86</v>
          </cell>
          <cell r="G142">
            <v>0</v>
          </cell>
          <cell r="H142">
            <v>0</v>
          </cell>
          <cell r="I142">
            <v>78.629388630000051</v>
          </cell>
          <cell r="J142">
            <v>147508.73000000001</v>
          </cell>
          <cell r="K142">
            <v>365.11361136999994</v>
          </cell>
          <cell r="L142">
            <v>684953.13</v>
          </cell>
          <cell r="M142">
            <v>78.629388630000051</v>
          </cell>
          <cell r="N142">
            <v>-147508.73000000001</v>
          </cell>
        </row>
        <row r="143">
          <cell r="A143">
            <v>40969</v>
          </cell>
          <cell r="B143" t="str">
            <v>Emulsão RR - 2C, fornecimento</v>
          </cell>
          <cell r="C143" t="str">
            <v>t</v>
          </cell>
          <cell r="D143">
            <v>1304.4390000000001</v>
          </cell>
          <cell r="E143">
            <v>1178</v>
          </cell>
          <cell r="F143">
            <v>1536629.14</v>
          </cell>
          <cell r="G143">
            <v>0</v>
          </cell>
          <cell r="H143">
            <v>0</v>
          </cell>
          <cell r="I143">
            <v>432.50860548000014</v>
          </cell>
          <cell r="J143">
            <v>509495.14</v>
          </cell>
          <cell r="K143">
            <v>871.93039451999994</v>
          </cell>
          <cell r="L143">
            <v>1027134</v>
          </cell>
          <cell r="M143">
            <v>432.50860548000014</v>
          </cell>
          <cell r="N143">
            <v>-509495.14</v>
          </cell>
        </row>
        <row r="144">
          <cell r="A144">
            <v>40972</v>
          </cell>
          <cell r="B144" t="str">
            <v>Bonificação de 22,22%  sobre aquisição de materiais betuminosos nos municípios com ISS=5,00%</v>
          </cell>
          <cell r="C144" t="str">
            <v>%</v>
          </cell>
          <cell r="D144">
            <v>0.222</v>
          </cell>
          <cell r="E144">
            <v>0</v>
          </cell>
          <cell r="F144">
            <v>525938.19999999995</v>
          </cell>
          <cell r="G144">
            <v>0</v>
          </cell>
          <cell r="H144">
            <v>0</v>
          </cell>
          <cell r="I144">
            <v>113.47</v>
          </cell>
          <cell r="J144">
            <v>145854.85999999999</v>
          </cell>
          <cell r="K144">
            <v>113.69199999999999</v>
          </cell>
          <cell r="L144">
            <v>380083.34</v>
          </cell>
          <cell r="M144">
            <v>0.222</v>
          </cell>
          <cell r="N144">
            <v>-145854.85999999999</v>
          </cell>
        </row>
        <row r="149">
          <cell r="A149">
            <v>40929</v>
          </cell>
          <cell r="B149" t="str">
            <v>Defensa metálica (1 lâmina com esp.=3mm, fornecimento e colocação)</v>
          </cell>
          <cell r="C149" t="str">
            <v>m</v>
          </cell>
          <cell r="D149">
            <v>2160</v>
          </cell>
          <cell r="E149">
            <v>155.29</v>
          </cell>
          <cell r="F149">
            <v>335426.40000000002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2160</v>
          </cell>
          <cell r="L149">
            <v>335426.40000000002</v>
          </cell>
          <cell r="M149">
            <v>0</v>
          </cell>
          <cell r="N149">
            <v>0</v>
          </cell>
        </row>
        <row r="150">
          <cell r="A150">
            <v>40910</v>
          </cell>
          <cell r="B150" t="str">
            <v>Abrigo de ônibus - rodovia rural - 3,40x6,00m</v>
          </cell>
          <cell r="C150" t="str">
            <v>und</v>
          </cell>
          <cell r="D150">
            <v>6</v>
          </cell>
          <cell r="E150">
            <v>9787.58</v>
          </cell>
          <cell r="F150">
            <v>58725.48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6</v>
          </cell>
          <cell r="L150">
            <v>58725.48</v>
          </cell>
          <cell r="M150">
            <v>0</v>
          </cell>
          <cell r="N150">
            <v>0</v>
          </cell>
        </row>
        <row r="151">
          <cell r="A151">
            <v>40902</v>
          </cell>
          <cell r="B151" t="str">
            <v>Deslocamento de cerca de madeira com 4 fios de arame</v>
          </cell>
          <cell r="C151" t="str">
            <v>m</v>
          </cell>
          <cell r="D151">
            <v>48127.12</v>
          </cell>
          <cell r="E151">
            <v>3.61</v>
          </cell>
          <cell r="F151">
            <v>173738.9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48127.12</v>
          </cell>
          <cell r="L151">
            <v>173738.9</v>
          </cell>
          <cell r="M151">
            <v>0</v>
          </cell>
          <cell r="N151">
            <v>0</v>
          </cell>
        </row>
        <row r="152">
          <cell r="A152">
            <v>40899</v>
          </cell>
          <cell r="B152" t="str">
            <v>Cerca de arame farpado 4 fios com mourões cada 2,0 m, esticadores de madeira, a cada 20,0m, inclusive transporte de mourão e arame farpado</v>
          </cell>
          <cell r="C152" t="str">
            <v>m</v>
          </cell>
          <cell r="D152">
            <v>19884.48</v>
          </cell>
          <cell r="E152">
            <v>12.46</v>
          </cell>
          <cell r="F152">
            <v>247760.62</v>
          </cell>
          <cell r="G152">
            <v>27859.820000000003</v>
          </cell>
          <cell r="H152">
            <v>347133.35</v>
          </cell>
          <cell r="I152">
            <v>0</v>
          </cell>
          <cell r="J152">
            <v>0</v>
          </cell>
          <cell r="K152">
            <v>47744.3</v>
          </cell>
          <cell r="L152">
            <v>594893.97</v>
          </cell>
          <cell r="M152">
            <v>27859.820000000003</v>
          </cell>
          <cell r="N152">
            <v>347133.35</v>
          </cell>
        </row>
        <row r="153">
          <cell r="A153">
            <v>41109</v>
          </cell>
          <cell r="B153" t="str">
            <v>Demolição de Cerca  de madeira com 4 fio</v>
          </cell>
          <cell r="C153" t="str">
            <v>m</v>
          </cell>
          <cell r="D153">
            <v>0</v>
          </cell>
          <cell r="E153">
            <v>1.49</v>
          </cell>
          <cell r="F153">
            <v>0</v>
          </cell>
          <cell r="G153">
            <v>45601.5</v>
          </cell>
          <cell r="H153">
            <v>67946.23</v>
          </cell>
          <cell r="I153">
            <v>0</v>
          </cell>
          <cell r="J153">
            <v>0</v>
          </cell>
          <cell r="K153">
            <v>45601.5</v>
          </cell>
          <cell r="L153">
            <v>67946.23</v>
          </cell>
          <cell r="M153">
            <v>45601.5</v>
          </cell>
          <cell r="N153">
            <v>67946.23</v>
          </cell>
        </row>
        <row r="154">
          <cell r="B154" t="str">
            <v xml:space="preserve">Deslocamento e Remoção de Postes de Rede Elétrica </v>
          </cell>
          <cell r="C154" t="str">
            <v>Und</v>
          </cell>
          <cell r="D154">
            <v>0</v>
          </cell>
          <cell r="E154">
            <v>6460.09</v>
          </cell>
          <cell r="F154">
            <v>0</v>
          </cell>
          <cell r="G154">
            <v>18</v>
          </cell>
          <cell r="H154">
            <v>116281.62</v>
          </cell>
          <cell r="I154">
            <v>0</v>
          </cell>
          <cell r="J154">
            <v>0</v>
          </cell>
          <cell r="K154">
            <v>18</v>
          </cell>
          <cell r="L154">
            <v>116281.62</v>
          </cell>
          <cell r="M154">
            <v>18</v>
          </cell>
          <cell r="N154">
            <v>116281.62</v>
          </cell>
        </row>
        <row r="155">
          <cell r="A155">
            <v>40908</v>
          </cell>
          <cell r="B155" t="str">
            <v>Mata-Burro</v>
          </cell>
          <cell r="C155" t="str">
            <v>Und</v>
          </cell>
          <cell r="D155">
            <v>0</v>
          </cell>
          <cell r="E155">
            <v>4905.04</v>
          </cell>
          <cell r="F155">
            <v>0</v>
          </cell>
          <cell r="G155">
            <v>2</v>
          </cell>
          <cell r="H155">
            <v>9810.08</v>
          </cell>
          <cell r="I155">
            <v>0</v>
          </cell>
          <cell r="J155">
            <v>0</v>
          </cell>
          <cell r="K155">
            <v>2</v>
          </cell>
          <cell r="L155">
            <v>9810.08</v>
          </cell>
          <cell r="M155">
            <v>2</v>
          </cell>
          <cell r="N155">
            <v>9810.08</v>
          </cell>
        </row>
        <row r="160">
          <cell r="A160">
            <v>42201</v>
          </cell>
          <cell r="B160" t="str">
            <v>Hidrossemeadura simples em terrenos planos</v>
          </cell>
          <cell r="C160" t="str">
            <v>m²</v>
          </cell>
          <cell r="D160">
            <v>537000</v>
          </cell>
          <cell r="E160">
            <v>2.1</v>
          </cell>
          <cell r="F160">
            <v>1127700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537000</v>
          </cell>
          <cell r="L160">
            <v>1127700</v>
          </cell>
          <cell r="M160">
            <v>0</v>
          </cell>
          <cell r="N160">
            <v>0</v>
          </cell>
        </row>
        <row r="161">
          <cell r="A161">
            <v>42202</v>
          </cell>
          <cell r="B161" t="str">
            <v>Arborização para paisagismo (mudas viveiro de espera) com altura até 150cm</v>
          </cell>
          <cell r="C161" t="str">
            <v>und</v>
          </cell>
          <cell r="D161">
            <v>15</v>
          </cell>
          <cell r="E161">
            <v>84.3</v>
          </cell>
          <cell r="F161">
            <v>1264.5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15</v>
          </cell>
          <cell r="L161">
            <v>1264.5</v>
          </cell>
          <cell r="M161">
            <v>0</v>
          </cell>
          <cell r="N161">
            <v>0</v>
          </cell>
        </row>
        <row r="162">
          <cell r="A162">
            <v>42204</v>
          </cell>
          <cell r="B162" t="str">
            <v>Reflorestamento com espécies nativas da mata atllãntica, mudas em sacolas ou tubetes</v>
          </cell>
          <cell r="C162" t="str">
            <v>und</v>
          </cell>
          <cell r="D162">
            <v>100</v>
          </cell>
          <cell r="E162">
            <v>29.02</v>
          </cell>
          <cell r="F162">
            <v>2902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100</v>
          </cell>
          <cell r="L162">
            <v>2902</v>
          </cell>
          <cell r="M162">
            <v>0</v>
          </cell>
          <cell r="N162">
            <v>0</v>
          </cell>
        </row>
        <row r="163">
          <cell r="A163">
            <v>42041</v>
          </cell>
          <cell r="B163" t="str">
            <v>Barreira de siltagem com mourões diâmetro 0,10m e a altura 1,60m, 1 reaproveitamento</v>
          </cell>
          <cell r="C163" t="str">
            <v>m</v>
          </cell>
          <cell r="D163">
            <v>1500</v>
          </cell>
          <cell r="E163">
            <v>21.41</v>
          </cell>
          <cell r="F163">
            <v>32115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1500</v>
          </cell>
          <cell r="L163">
            <v>32115</v>
          </cell>
          <cell r="M163">
            <v>0</v>
          </cell>
          <cell r="N163">
            <v>0</v>
          </cell>
        </row>
        <row r="164">
          <cell r="A164">
            <v>42044</v>
          </cell>
          <cell r="B164" t="str">
            <v>Reunião de comunicação social inclusive material de consumo</v>
          </cell>
          <cell r="C164" t="str">
            <v>und</v>
          </cell>
          <cell r="D164">
            <v>2</v>
          </cell>
          <cell r="E164">
            <v>4459.3599999999997</v>
          </cell>
          <cell r="F164">
            <v>8918.7199999999993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</v>
          </cell>
          <cell r="L164">
            <v>8918.7199999999993</v>
          </cell>
          <cell r="M164">
            <v>0</v>
          </cell>
          <cell r="N164">
            <v>0</v>
          </cell>
        </row>
        <row r="165">
          <cell r="A165">
            <v>40699</v>
          </cell>
          <cell r="B165" t="str">
            <v>Valeta de proteção de corte revestida em concreto VPC-03</v>
          </cell>
          <cell r="C165" t="str">
            <v>m</v>
          </cell>
          <cell r="D165">
            <v>700</v>
          </cell>
          <cell r="E165">
            <v>133.75</v>
          </cell>
          <cell r="F165">
            <v>93625</v>
          </cell>
          <cell r="G165">
            <v>1060</v>
          </cell>
          <cell r="H165">
            <v>141775</v>
          </cell>
          <cell r="I165">
            <v>0</v>
          </cell>
          <cell r="J165">
            <v>0</v>
          </cell>
          <cell r="K165">
            <v>1760</v>
          </cell>
          <cell r="L165">
            <v>235400</v>
          </cell>
          <cell r="M165">
            <v>1060</v>
          </cell>
          <cell r="N165">
            <v>141775</v>
          </cell>
        </row>
        <row r="166">
          <cell r="A166">
            <v>42206</v>
          </cell>
          <cell r="B166" t="str">
            <v>Grama em placas, fornecimento e plantio (sem fixação com estacas)</v>
          </cell>
          <cell r="C166" t="str">
            <v>m²</v>
          </cell>
          <cell r="D166">
            <v>0</v>
          </cell>
          <cell r="E166">
            <v>10.82</v>
          </cell>
          <cell r="F166">
            <v>0</v>
          </cell>
          <cell r="G166">
            <v>7554.96</v>
          </cell>
          <cell r="H166">
            <v>81744.66</v>
          </cell>
          <cell r="I166">
            <v>0</v>
          </cell>
          <cell r="J166">
            <v>0</v>
          </cell>
          <cell r="K166">
            <v>7554.96</v>
          </cell>
          <cell r="L166">
            <v>81744.66</v>
          </cell>
          <cell r="M166">
            <v>7554.96</v>
          </cell>
          <cell r="N166">
            <v>81744.66</v>
          </cell>
        </row>
        <row r="171">
          <cell r="A171">
            <v>40926</v>
          </cell>
          <cell r="B171" t="str">
            <v>Sinalização horizontal TMD = 600, vida útil 2 a 3 anos, taxa = 0,80 L/m²</v>
          </cell>
          <cell r="C171" t="str">
            <v>m²</v>
          </cell>
          <cell r="D171">
            <v>11690.02</v>
          </cell>
          <cell r="E171">
            <v>16.79</v>
          </cell>
          <cell r="F171">
            <v>196275.43</v>
          </cell>
          <cell r="G171">
            <v>1724.8099999999977</v>
          </cell>
          <cell r="H171">
            <v>28959.55989999996</v>
          </cell>
          <cell r="I171">
            <v>0</v>
          </cell>
          <cell r="J171">
            <v>0</v>
          </cell>
          <cell r="K171">
            <v>13414.829999999998</v>
          </cell>
          <cell r="L171">
            <v>225234.99</v>
          </cell>
          <cell r="M171">
            <v>1724.8099999999977</v>
          </cell>
          <cell r="N171">
            <v>28959.55989999996</v>
          </cell>
        </row>
        <row r="172">
          <cell r="A172">
            <v>40934</v>
          </cell>
          <cell r="B172" t="str">
            <v>Tacha refletiva birrefletorizada, fornecimento e aplicação</v>
          </cell>
          <cell r="C172" t="str">
            <v>und</v>
          </cell>
          <cell r="D172">
            <v>11055</v>
          </cell>
          <cell r="E172">
            <v>11.07</v>
          </cell>
          <cell r="F172">
            <v>122378.85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11055</v>
          </cell>
          <cell r="L172">
            <v>122378.85</v>
          </cell>
          <cell r="M172">
            <v>0</v>
          </cell>
          <cell r="N172">
            <v>0</v>
          </cell>
        </row>
        <row r="173">
          <cell r="A173">
            <v>40935</v>
          </cell>
          <cell r="B173" t="str">
            <v>Tachão refletiva birrefletorizada, fornecimento e aplicação</v>
          </cell>
          <cell r="C173" t="str">
            <v>und</v>
          </cell>
          <cell r="D173">
            <v>2505</v>
          </cell>
          <cell r="E173">
            <v>31.05</v>
          </cell>
          <cell r="F173">
            <v>77780.25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2505</v>
          </cell>
          <cell r="L173">
            <v>77780.25</v>
          </cell>
          <cell r="M173">
            <v>0</v>
          </cell>
          <cell r="N173">
            <v>0</v>
          </cell>
        </row>
        <row r="174">
          <cell r="A174">
            <v>40936</v>
          </cell>
          <cell r="B174" t="str">
            <v>Sinalização vertical com chapa revestida em película</v>
          </cell>
          <cell r="C174" t="str">
            <v>m²</v>
          </cell>
          <cell r="D174">
            <v>303</v>
          </cell>
          <cell r="E174">
            <v>403.65</v>
          </cell>
          <cell r="F174">
            <v>122305.95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303</v>
          </cell>
          <cell r="L174">
            <v>122305.95</v>
          </cell>
          <cell r="M174">
            <v>0</v>
          </cell>
          <cell r="N174">
            <v>0</v>
          </cell>
        </row>
        <row r="179">
          <cell r="A179">
            <v>42531</v>
          </cell>
          <cell r="B179" t="str">
            <v>Equipe de topografia (mão de obra)</v>
          </cell>
          <cell r="C179" t="str">
            <v>mês</v>
          </cell>
          <cell r="D179">
            <v>24</v>
          </cell>
          <cell r="E179">
            <v>19183.349999999999</v>
          </cell>
          <cell r="F179">
            <v>460400.4</v>
          </cell>
          <cell r="G179">
            <v>5</v>
          </cell>
          <cell r="H179">
            <v>95916.75</v>
          </cell>
          <cell r="I179">
            <v>0</v>
          </cell>
          <cell r="J179">
            <v>0</v>
          </cell>
          <cell r="K179">
            <v>29</v>
          </cell>
          <cell r="L179">
            <v>556317.14999999991</v>
          </cell>
          <cell r="M179">
            <v>5</v>
          </cell>
          <cell r="N179">
            <v>95916.75</v>
          </cell>
        </row>
        <row r="180">
          <cell r="A180">
            <v>42532</v>
          </cell>
          <cell r="B180" t="str">
            <v>Equipe de laboratório (mão de obra)</v>
          </cell>
          <cell r="C180" t="str">
            <v>mês</v>
          </cell>
          <cell r="D180">
            <v>18</v>
          </cell>
          <cell r="E180">
            <v>14756.09</v>
          </cell>
          <cell r="F180">
            <v>265609.62</v>
          </cell>
          <cell r="G180">
            <v>5</v>
          </cell>
          <cell r="H180">
            <v>73780.45</v>
          </cell>
          <cell r="I180">
            <v>0</v>
          </cell>
          <cell r="J180">
            <v>0</v>
          </cell>
          <cell r="K180">
            <v>23</v>
          </cell>
          <cell r="L180">
            <v>339390.07</v>
          </cell>
          <cell r="M180">
            <v>5</v>
          </cell>
          <cell r="N180">
            <v>73780.45</v>
          </cell>
        </row>
        <row r="185">
          <cell r="A185">
            <v>60008</v>
          </cell>
          <cell r="B185" t="str">
            <v>TR-303-00 (Mat. Asf. F. DNIT) 0,376XP+0,510XR+37,773 - (XP=680,120  XR=0,000  XS=0,000)</v>
          </cell>
          <cell r="C185" t="str">
            <v>t</v>
          </cell>
          <cell r="D185">
            <v>1748.182</v>
          </cell>
          <cell r="E185">
            <v>293.49</v>
          </cell>
          <cell r="F185">
            <v>513073.93</v>
          </cell>
          <cell r="G185">
            <v>0</v>
          </cell>
          <cell r="H185">
            <v>0</v>
          </cell>
          <cell r="I185">
            <v>504.00039411000012</v>
          </cell>
          <cell r="J185">
            <v>147919.07999999999</v>
          </cell>
          <cell r="K185">
            <v>1244.1816058899999</v>
          </cell>
          <cell r="L185">
            <v>365154.85</v>
          </cell>
          <cell r="M185">
            <v>504.00039411000012</v>
          </cell>
          <cell r="N185">
            <v>-147919.07999999999</v>
          </cell>
        </row>
        <row r="191">
          <cell r="A191">
            <v>42528</v>
          </cell>
          <cell r="B191" t="str">
            <v>Roçada, capina e limpeza (mecanizada)</v>
          </cell>
          <cell r="C191" t="str">
            <v>m²</v>
          </cell>
          <cell r="D191">
            <v>2500</v>
          </cell>
          <cell r="E191">
            <v>0.22</v>
          </cell>
          <cell r="F191">
            <v>550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2500</v>
          </cell>
          <cell r="L191">
            <v>550</v>
          </cell>
          <cell r="M191">
            <v>0</v>
          </cell>
          <cell r="N191">
            <v>0</v>
          </cell>
        </row>
        <row r="192">
          <cell r="A192">
            <v>42201</v>
          </cell>
          <cell r="B192" t="str">
            <v>Hidrossemeadura simples em terrenos planos</v>
          </cell>
          <cell r="C192" t="str">
            <v>m²</v>
          </cell>
          <cell r="D192">
            <v>2500</v>
          </cell>
          <cell r="E192">
            <v>2.1</v>
          </cell>
          <cell r="F192">
            <v>5250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2500</v>
          </cell>
          <cell r="L192">
            <v>5250</v>
          </cell>
          <cell r="M192">
            <v>0</v>
          </cell>
          <cell r="N192">
            <v>0</v>
          </cell>
        </row>
        <row r="193">
          <cell r="A193">
            <v>40221</v>
          </cell>
          <cell r="B193" t="str">
            <v>Escavação e carga de material de 1ª categoria, com trator de esteira e pá carregadeira</v>
          </cell>
          <cell r="C193" t="str">
            <v>m³</v>
          </cell>
          <cell r="D193">
            <v>750</v>
          </cell>
          <cell r="E193">
            <v>5.57</v>
          </cell>
          <cell r="F193">
            <v>4177.5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750</v>
          </cell>
          <cell r="L193">
            <v>4177.5</v>
          </cell>
          <cell r="M193">
            <v>0</v>
          </cell>
          <cell r="N193">
            <v>0</v>
          </cell>
        </row>
        <row r="194">
          <cell r="A194">
            <v>42547</v>
          </cell>
          <cell r="B194" t="str">
            <v>Espalhamento de material de 1ª categoria com motoniveladora</v>
          </cell>
          <cell r="C194" t="str">
            <v>m³</v>
          </cell>
          <cell r="D194">
            <v>750</v>
          </cell>
          <cell r="E194">
            <v>1.1299999999999999</v>
          </cell>
          <cell r="F194">
            <v>847.5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750</v>
          </cell>
          <cell r="L194">
            <v>847.49999999999989</v>
          </cell>
          <cell r="M194">
            <v>0</v>
          </cell>
          <cell r="N194">
            <v>0</v>
          </cell>
        </row>
        <row r="195">
          <cell r="A195">
            <v>41556</v>
          </cell>
          <cell r="B195" t="str">
            <v>Pó de pedra, fornecimento e espalhamento</v>
          </cell>
          <cell r="C195" t="str">
            <v>m³</v>
          </cell>
          <cell r="D195">
            <v>200</v>
          </cell>
          <cell r="E195">
            <v>75.28</v>
          </cell>
          <cell r="F195">
            <v>15056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200</v>
          </cell>
          <cell r="L195">
            <v>15056</v>
          </cell>
          <cell r="M195">
            <v>0</v>
          </cell>
          <cell r="N195">
            <v>0</v>
          </cell>
        </row>
        <row r="196">
          <cell r="A196">
            <v>40899</v>
          </cell>
          <cell r="B196" t="str">
            <v>Cerca de arame farpado 4 fios com mourões cada 2,0m, esticadores de madeira cada 20,0m, inclusive transporte de mourão e arame</v>
          </cell>
          <cell r="C196" t="str">
            <v>m</v>
          </cell>
          <cell r="D196">
            <v>100</v>
          </cell>
          <cell r="E196">
            <v>12.46</v>
          </cell>
          <cell r="F196">
            <v>1246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100</v>
          </cell>
          <cell r="L196">
            <v>1246</v>
          </cell>
          <cell r="M196">
            <v>0</v>
          </cell>
          <cell r="N196">
            <v>0</v>
          </cell>
        </row>
        <row r="197">
          <cell r="A197">
            <v>41502</v>
          </cell>
          <cell r="B197" t="str">
            <v>Tapume de chapa de compensado resinado esp. 6mm, 2,20 x 1,10m dispondo de abertura e portão. Com 2,20m de altura, incl. Pintura</v>
          </cell>
          <cell r="C197" t="str">
            <v>m</v>
          </cell>
          <cell r="D197">
            <v>244</v>
          </cell>
          <cell r="E197">
            <v>140.97999999999999</v>
          </cell>
          <cell r="F197">
            <v>34399.120000000003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244</v>
          </cell>
          <cell r="L197">
            <v>34399.119999999995</v>
          </cell>
          <cell r="M197">
            <v>0</v>
          </cell>
          <cell r="N197">
            <v>0</v>
          </cell>
        </row>
        <row r="198">
          <cell r="A198">
            <v>41500</v>
          </cell>
          <cell r="B198" t="str">
            <v>Placa da obra nas dimensões de 3,0 x 6,0 m, padrão DER-ES</v>
          </cell>
          <cell r="C198" t="str">
            <v>m²</v>
          </cell>
          <cell r="D198">
            <v>54</v>
          </cell>
          <cell r="E198">
            <v>182.5</v>
          </cell>
          <cell r="F198">
            <v>9855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54</v>
          </cell>
          <cell r="L198">
            <v>9855</v>
          </cell>
          <cell r="M198">
            <v>0</v>
          </cell>
          <cell r="N198">
            <v>0</v>
          </cell>
        </row>
        <row r="199">
          <cell r="A199">
            <v>41503</v>
          </cell>
          <cell r="B199" t="str">
            <v>Rede de luz, incl. padrão entr. energia trifás. cabo ligação até barracões, quadro distrib., disj. e chave de força, cons. 20m entre padrão entr.e QDG</v>
          </cell>
          <cell r="C199" t="str">
            <v>m</v>
          </cell>
          <cell r="D199">
            <v>300</v>
          </cell>
          <cell r="E199">
            <v>203</v>
          </cell>
          <cell r="F199">
            <v>60900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300</v>
          </cell>
          <cell r="L199">
            <v>60900</v>
          </cell>
          <cell r="M199">
            <v>0</v>
          </cell>
          <cell r="N199">
            <v>0</v>
          </cell>
        </row>
        <row r="200">
          <cell r="A200">
            <v>41499</v>
          </cell>
          <cell r="B200" t="str">
            <v>Rede de esgoto, contendo fossa e filtro, incl. tubos e conexões de ligação entre caixas, considerando distância de 25m</v>
          </cell>
          <cell r="C200" t="str">
            <v>m</v>
          </cell>
          <cell r="D200">
            <v>180</v>
          </cell>
          <cell r="E200">
            <v>138.88999999999999</v>
          </cell>
          <cell r="F200">
            <v>25000.2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180</v>
          </cell>
          <cell r="L200">
            <v>25000.199999999997</v>
          </cell>
          <cell r="M200">
            <v>0</v>
          </cell>
          <cell r="N200">
            <v>0</v>
          </cell>
        </row>
        <row r="201">
          <cell r="A201">
            <v>41501</v>
          </cell>
          <cell r="B201" t="str">
            <v>Rede de água c/ padrão de entrada d'água diâm. 3/4" conf. CESAN, incl. tubos e conexões p/ aliment., distrib., extravas. e limp., cons. o padrão a 25m</v>
          </cell>
          <cell r="C201" t="str">
            <v>m</v>
          </cell>
          <cell r="D201">
            <v>300</v>
          </cell>
          <cell r="E201">
            <v>26.59</v>
          </cell>
          <cell r="F201">
            <v>7977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300</v>
          </cell>
          <cell r="L201">
            <v>7977</v>
          </cell>
          <cell r="M201">
            <v>0</v>
          </cell>
          <cell r="N201">
            <v>0</v>
          </cell>
        </row>
        <row r="202">
          <cell r="A202">
            <v>41555</v>
          </cell>
          <cell r="B202" t="str">
            <v>Sistema separador de água e óleo</v>
          </cell>
          <cell r="C202" t="str">
            <v>ud</v>
          </cell>
          <cell r="D202">
            <v>1</v>
          </cell>
          <cell r="E202">
            <v>3997.84</v>
          </cell>
          <cell r="F202">
            <v>3997.84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</v>
          </cell>
          <cell r="L202">
            <v>3997.84</v>
          </cell>
          <cell r="M202">
            <v>0</v>
          </cell>
          <cell r="N202">
            <v>0</v>
          </cell>
        </row>
        <row r="203">
          <cell r="A203">
            <v>41527</v>
          </cell>
          <cell r="B203" t="str">
            <v>Reservatório de fibra de vidro de 1000 L, incl. suporte em madeira de 7x12cm, elevado de 4m</v>
          </cell>
          <cell r="C203" t="str">
            <v>ud</v>
          </cell>
          <cell r="D203">
            <v>3</v>
          </cell>
          <cell r="E203">
            <v>1102.58</v>
          </cell>
          <cell r="F203">
            <v>3307.74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3</v>
          </cell>
          <cell r="L203">
            <v>3307.74</v>
          </cell>
          <cell r="M203">
            <v>0</v>
          </cell>
          <cell r="N203">
            <v>0</v>
          </cell>
        </row>
        <row r="204">
          <cell r="A204">
            <v>41529</v>
          </cell>
          <cell r="B204" t="str">
            <v>Sanitário e vestiário de 40/60 func., c/ 33,90m², paredes chapa compens. 12mm e pont. 8x8cm, piso ciment., cobert. telha fibroc., incl. luz e cx. Insp</v>
          </cell>
          <cell r="C204" t="str">
            <v>ud</v>
          </cell>
          <cell r="D204">
            <v>1</v>
          </cell>
          <cell r="E204">
            <v>18116.52</v>
          </cell>
          <cell r="F204">
            <v>18116.52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</v>
          </cell>
          <cell r="L204">
            <v>18116.52</v>
          </cell>
          <cell r="M204">
            <v>0</v>
          </cell>
          <cell r="N204">
            <v>0</v>
          </cell>
        </row>
        <row r="205">
          <cell r="A205">
            <v>41530</v>
          </cell>
          <cell r="B205" t="str">
            <v>Refeitório c/ paredes chapa de comp. 12mm e pont. 8x8cm, piso ciment. e cob. telhas fibroc. 6mm, incl. ponto de lux e cx. de insp. (1,21m²/func/turno)</v>
          </cell>
          <cell r="C205" t="str">
            <v>m²</v>
          </cell>
          <cell r="D205">
            <v>70</v>
          </cell>
          <cell r="E205">
            <v>288.88</v>
          </cell>
          <cell r="F205">
            <v>20221.599999999999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70</v>
          </cell>
          <cell r="L205">
            <v>20221.599999999999</v>
          </cell>
          <cell r="M205">
            <v>0</v>
          </cell>
          <cell r="N205">
            <v>0</v>
          </cell>
        </row>
        <row r="206">
          <cell r="A206">
            <v>41528</v>
          </cell>
          <cell r="B206" t="str">
            <v>Galpão em peças de madeira 8x8cm e contrav. de 5x7cm, cobertura de telhas de fibroc. de 6mm, incl. ponto e cabo de aliment. da máquina</v>
          </cell>
          <cell r="C206" t="str">
            <v>m²</v>
          </cell>
          <cell r="D206">
            <v>15</v>
          </cell>
          <cell r="E206">
            <v>204.72</v>
          </cell>
          <cell r="F206">
            <v>3070.8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15</v>
          </cell>
          <cell r="L206">
            <v>3070.8</v>
          </cell>
          <cell r="M206">
            <v>0</v>
          </cell>
          <cell r="N206">
            <v>0</v>
          </cell>
        </row>
        <row r="207">
          <cell r="A207">
            <v>41528</v>
          </cell>
          <cell r="B207" t="str">
            <v>Galpão em peças de madeira 8x8cm e contrav. de 5x7cm, cobertura de telhas de fibroc. de 6mm, incl. ponto e cabo de aliment. da máquina</v>
          </cell>
          <cell r="C207" t="str">
            <v>m²</v>
          </cell>
          <cell r="D207">
            <v>60</v>
          </cell>
          <cell r="E207">
            <v>204.72</v>
          </cell>
          <cell r="F207">
            <v>12283.2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60</v>
          </cell>
          <cell r="L207">
            <v>12283.2</v>
          </cell>
          <cell r="M207">
            <v>0</v>
          </cell>
          <cell r="N207">
            <v>0</v>
          </cell>
        </row>
        <row r="208">
          <cell r="A208">
            <v>41557</v>
          </cell>
          <cell r="B208" t="str">
            <v>Canaleta de concreto retangular com grelha em barra de aço</v>
          </cell>
          <cell r="C208" t="str">
            <v>m</v>
          </cell>
          <cell r="D208">
            <v>32</v>
          </cell>
          <cell r="E208">
            <v>111.79</v>
          </cell>
          <cell r="F208">
            <v>3577.28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32</v>
          </cell>
          <cell r="L208">
            <v>3577.28</v>
          </cell>
          <cell r="M208">
            <v>0</v>
          </cell>
          <cell r="N208">
            <v>0</v>
          </cell>
        </row>
        <row r="209">
          <cell r="A209">
            <v>41498</v>
          </cell>
          <cell r="B209" t="str">
            <v>Barracão com sanitário, em chapa compensada 12mm e pont. 8x8cm, piso cimentado e cobertura em telha de fibroc. 6mm, incl. ponto de luz e cx. Inspeção</v>
          </cell>
          <cell r="C209" t="str">
            <v>m²</v>
          </cell>
          <cell r="D209">
            <v>200</v>
          </cell>
          <cell r="E209">
            <v>365.55</v>
          </cell>
          <cell r="F209">
            <v>73110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200</v>
          </cell>
          <cell r="L209">
            <v>73110</v>
          </cell>
          <cell r="M209">
            <v>0</v>
          </cell>
          <cell r="N209">
            <v>0</v>
          </cell>
        </row>
        <row r="210">
          <cell r="A210">
            <v>41498</v>
          </cell>
          <cell r="B210" t="str">
            <v>Barracão com sanitário, em chapa compensada 12mm e pont. 8x8cm, piso cimentado e cobertura em telha de fibroc. 6mm, incl. ponto de luz e cx. Inspeção</v>
          </cell>
          <cell r="C210" t="str">
            <v>m²</v>
          </cell>
          <cell r="D210">
            <v>64</v>
          </cell>
          <cell r="E210">
            <v>365.55</v>
          </cell>
          <cell r="F210">
            <v>23395.200000000001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64</v>
          </cell>
          <cell r="L210">
            <v>23395.200000000001</v>
          </cell>
          <cell r="M210">
            <v>0</v>
          </cell>
          <cell r="N210">
            <v>0</v>
          </cell>
        </row>
        <row r="211">
          <cell r="A211">
            <v>41498</v>
          </cell>
          <cell r="B211" t="str">
            <v>Barracão com sanitário, em chapa compensada 12mm e pont. 8x8cm, piso cimentado e cobertura em telha de fibroc. 6mm, incl. ponto de luz e cx. Inspeção</v>
          </cell>
          <cell r="C211" t="str">
            <v>m²</v>
          </cell>
          <cell r="D211">
            <v>6</v>
          </cell>
          <cell r="E211">
            <v>365.55</v>
          </cell>
          <cell r="F211">
            <v>2193.3000000000002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</v>
          </cell>
          <cell r="L211">
            <v>2193.3000000000002</v>
          </cell>
          <cell r="M211">
            <v>0</v>
          </cell>
          <cell r="N211">
            <v>0</v>
          </cell>
        </row>
        <row r="212">
          <cell r="A212">
            <v>41531</v>
          </cell>
          <cell r="B212" t="str">
            <v>Barracão em chapa de compens. 12mm e pont. 8x8cm, piso ciment., cobert. telhas fibroc. 6mm, incl. ponto de luz</v>
          </cell>
          <cell r="C212" t="str">
            <v>m²</v>
          </cell>
          <cell r="D212">
            <v>45</v>
          </cell>
          <cell r="E212">
            <v>309.70999999999998</v>
          </cell>
          <cell r="F212">
            <v>13936.95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45</v>
          </cell>
          <cell r="L212">
            <v>13936.949999999999</v>
          </cell>
          <cell r="M212">
            <v>0</v>
          </cell>
          <cell r="N212">
            <v>0</v>
          </cell>
        </row>
        <row r="213">
          <cell r="A213">
            <v>40915</v>
          </cell>
          <cell r="B213" t="str">
            <v>Calçada de concreto fck = 15MPa</v>
          </cell>
          <cell r="C213" t="str">
            <v>m²</v>
          </cell>
          <cell r="D213">
            <v>190</v>
          </cell>
          <cell r="E213">
            <v>33.1</v>
          </cell>
          <cell r="F213">
            <v>6289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190</v>
          </cell>
          <cell r="L213">
            <v>6289</v>
          </cell>
          <cell r="M213">
            <v>0</v>
          </cell>
          <cell r="N213">
            <v>0</v>
          </cell>
        </row>
        <row r="217">
          <cell r="A217">
            <v>40360</v>
          </cell>
          <cell r="B217" t="str">
            <v>Concreto estrutural fck = 20,0 MPa</v>
          </cell>
          <cell r="C217" t="str">
            <v>m³</v>
          </cell>
          <cell r="D217">
            <v>20</v>
          </cell>
          <cell r="E217">
            <v>383.79</v>
          </cell>
          <cell r="F217">
            <v>7675.8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20</v>
          </cell>
          <cell r="L217">
            <v>7675.8</v>
          </cell>
          <cell r="M217">
            <v>0</v>
          </cell>
          <cell r="N217">
            <v>0</v>
          </cell>
        </row>
        <row r="218">
          <cell r="A218">
            <v>40313</v>
          </cell>
          <cell r="B218" t="str">
            <v>Formas planas de madeira c/ 04 (quatro) reaproveitamentos, inclusive transporte das madeiras</v>
          </cell>
          <cell r="C218" t="str">
            <v>m²</v>
          </cell>
          <cell r="D218">
            <v>107</v>
          </cell>
          <cell r="E218">
            <v>52.21</v>
          </cell>
          <cell r="F218">
            <v>5586.47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107</v>
          </cell>
          <cell r="L218">
            <v>5586.47</v>
          </cell>
          <cell r="M218">
            <v>0</v>
          </cell>
          <cell r="N218">
            <v>0</v>
          </cell>
        </row>
        <row r="219">
          <cell r="A219">
            <v>40376</v>
          </cell>
          <cell r="B219" t="str">
            <v>Aço CA-50, fornecimento, dobragem e colocação nas formas (preço médio das bitolas)</v>
          </cell>
          <cell r="C219" t="str">
            <v>kg</v>
          </cell>
          <cell r="D219">
            <v>2700</v>
          </cell>
          <cell r="E219">
            <v>7.03</v>
          </cell>
          <cell r="F219">
            <v>18981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2700</v>
          </cell>
          <cell r="L219">
            <v>18981</v>
          </cell>
          <cell r="M219">
            <v>0</v>
          </cell>
          <cell r="N219">
            <v>0</v>
          </cell>
        </row>
        <row r="223">
          <cell r="A223">
            <v>41544</v>
          </cell>
          <cell r="B223" t="str">
            <v>Mobilização e desmobilização de equipamentos com carreta prancha (máximo)</v>
          </cell>
          <cell r="C223" t="str">
            <v>h</v>
          </cell>
          <cell r="D223">
            <v>320</v>
          </cell>
          <cell r="E223">
            <v>287.98</v>
          </cell>
          <cell r="F223">
            <v>92153.600000000006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320</v>
          </cell>
          <cell r="L223">
            <v>92153.600000000006</v>
          </cell>
          <cell r="M223">
            <v>0</v>
          </cell>
          <cell r="N223">
            <v>0</v>
          </cell>
        </row>
        <row r="224">
          <cell r="A224">
            <v>41545</v>
          </cell>
          <cell r="B224" t="str">
            <v>Mobilização e desmobilização de caminhão carroceria (máximo)</v>
          </cell>
          <cell r="C224" t="str">
            <v>h</v>
          </cell>
          <cell r="D224">
            <v>32</v>
          </cell>
          <cell r="E224">
            <v>139.54</v>
          </cell>
          <cell r="F224">
            <v>4465.28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32</v>
          </cell>
          <cell r="L224">
            <v>4465.28</v>
          </cell>
          <cell r="M224">
            <v>0</v>
          </cell>
          <cell r="N224">
            <v>0</v>
          </cell>
        </row>
        <row r="225">
          <cell r="A225">
            <v>41546</v>
          </cell>
          <cell r="B225" t="str">
            <v>Mobilização e desmobilização de caminhão basculante (máximo)</v>
          </cell>
          <cell r="C225" t="str">
            <v>h</v>
          </cell>
          <cell r="D225">
            <v>48</v>
          </cell>
          <cell r="E225">
            <v>177.56</v>
          </cell>
          <cell r="F225">
            <v>8522.8799999999992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48</v>
          </cell>
          <cell r="L225">
            <v>8522.880000000001</v>
          </cell>
          <cell r="M225">
            <v>0</v>
          </cell>
          <cell r="N225">
            <v>0</v>
          </cell>
        </row>
        <row r="226">
          <cell r="A226">
            <v>41547</v>
          </cell>
          <cell r="B226" t="str">
            <v>Mobilização e desmobilização de caminhão tanque (6.000 L) (máximo)</v>
          </cell>
          <cell r="C226" t="str">
            <v>h</v>
          </cell>
          <cell r="D226">
            <v>32</v>
          </cell>
          <cell r="E226">
            <v>140.80000000000001</v>
          </cell>
          <cell r="F226">
            <v>4505.6000000000004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32</v>
          </cell>
          <cell r="L226">
            <v>4505.6000000000004</v>
          </cell>
          <cell r="M226">
            <v>0</v>
          </cell>
          <cell r="N226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tivo Financeiro"/>
      <sheetName val="Aditivo Financeiro RESUMO"/>
      <sheetName val="Auxiliar Dados Não Apagar"/>
      <sheetName val="REL.CONTRATUAL"/>
      <sheetName val="planilha  medição"/>
      <sheetName val="Aditivo Financeiro MODELO DER"/>
      <sheetName val="TE Limpeza desm. até 15cm "/>
      <sheetName val="Aditivo Financeiro MODELO D (2"/>
      <sheetName val="Aditivo Financeiro MODELO D (2)"/>
      <sheetName val="Cronograma Físico Financeiro"/>
      <sheetName val="Resumo 1ª Revisão"/>
      <sheetName val="RESUMO DA N. PLANILHA CONTRA"/>
      <sheetName val="Nova Plan. Contratual"/>
      <sheetName val="PLANILHA SECONT"/>
      <sheetName val="Aditivo Financeiro MODELO NOVO"/>
      <sheetName val="Limpeza"/>
      <sheetName val="Destocamento arvore 15 a 30cm"/>
      <sheetName val="Destocamento arvore  &gt; 30"/>
      <sheetName val="Esc. e carga Mat. 1ª-ATERRO"/>
      <sheetName val="Local com DMT 3,1 a 5,0 KM"/>
      <sheetName val="Local com DMT 5,1 a 10,0KM"/>
      <sheetName val="Local com DMT 10,1 a 15,0km"/>
      <sheetName val="Local acima 15,0km"/>
      <sheetName val="Esc. e carga Mat. 1ª-BF"/>
      <sheetName val="Local com DMT 3,1 a 5,0 KM (2)"/>
      <sheetName val="Local com DMT 5,1 a 10,0KM (2)"/>
      <sheetName val="Esc. e carga Mat. 1ª-REBAIXO"/>
      <sheetName val="Local com DMT 3,1 a 5,0 KM (3)"/>
      <sheetName val="Local com DMT 5,1 a 10,0KM (3)"/>
      <sheetName val="Local DMT 10,1 a 15,0KM"/>
      <sheetName val="Local acima 15,0km (2)"/>
      <sheetName val="ECT 0 200"/>
      <sheetName val="ECT 200 a 400"/>
      <sheetName val="ECT 400 a 600"/>
      <sheetName val="ECT 600 a 800"/>
      <sheetName val="ECT 1600-1800"/>
      <sheetName val="ECT 2500-3000"/>
      <sheetName val="Espalhamento"/>
      <sheetName val="Compactação de aterros 95%P (2"/>
      <sheetName val="Compactação de aterros 100% (2"/>
      <sheetName val="Escavação e carga Mat. 1ªCateg."/>
      <sheetName val="Escav. e carga Mat.(Jazida)  "/>
      <sheetName val="Local com DMT 5,1 a 10 KM"/>
      <sheetName val="Escav. e carga de mat.(Comp. L)"/>
      <sheetName val="Adensamento de mat de BF"/>
      <sheetName val="Espalhamento de material de 1ª "/>
      <sheetName val="Compactação de aterros 95%PN"/>
      <sheetName val="Compactação de aterros 100%PN"/>
      <sheetName val="Compactação de aterros 100% pre"/>
      <sheetName val="Brita sub-base(diferença transp"/>
      <sheetName val="Transp. DMT &gt; 15 Km AAAC "/>
      <sheetName val="Transporte Comercial Brita TSBD"/>
      <sheetName val="Transp. Comercial AREIA TSBD"/>
      <sheetName val="local com DMT 3,1 a 5,0 KM1"/>
      <sheetName val="Local com DMT 10,1 a 15,0KM1"/>
      <sheetName val="Local com DMT 5,1 a 10,0 KM (3)"/>
      <sheetName val="Local acima 15,0km1"/>
      <sheetName val="Local com DMT 5,1 a 10,0 KM (4)"/>
      <sheetName val="ECT 800 a 1000"/>
      <sheetName val="ECT 1000-1200"/>
      <sheetName val="ECT 1200 a 1400"/>
      <sheetName val="ECT 1400-1600"/>
      <sheetName val="Escav. comp. lat"/>
      <sheetName val="ECT 2000-2500"/>
      <sheetName val="Comp. at. 95%FA"/>
      <sheetName val="MEM COMP. FA"/>
      <sheetName val="Reg. Compact Sub-Leito H=0, (2)"/>
      <sheetName val="Sub.Base Solo Brita 30%MCL"/>
      <sheetName val="Sub.Base Solo Brita 30% MSA"/>
      <sheetName val="Sub.Base Solo Brita 30%Pinheiro"/>
      <sheetName val="Esc.Car.1ªCat. Solo P. Sub. (2)"/>
      <sheetName val="Transp.Mat.DMT &gt; 5,1 A 10 K (2)"/>
      <sheetName val="Carga de mat. de 1ªcat. (2)"/>
      <sheetName val="Local DMT 5,1 a 10,0 Km MSB (2)"/>
      <sheetName val="Base Mist. Arg.20% Are30%Br (2)"/>
      <sheetName val="Esc.Carg.Mat. 1ªCat. Base (2)"/>
      <sheetName val="Transp. DMT &gt; 5,1 A 10 KM (2)"/>
      <sheetName val="Transp. DMT &gt; 15 Km Agrobarra"/>
      <sheetName val="Transp. DMT &gt; 15 Km Aroeira"/>
      <sheetName val="Transp.DMT &gt; 15 Km MCL"/>
      <sheetName val="Transp.DMT &gt; 15 Km MSA"/>
      <sheetName val="Transp.DMT &gt; 15 Km Pinheiros"/>
      <sheetName val="Carga de material de 1ªcat. (2)"/>
      <sheetName val="Local DMT 5,1 a 10,0Km MBCT (2)"/>
      <sheetName val="IMPRIMAÇÃO (2)"/>
      <sheetName val="TSBD (2) MCL"/>
      <sheetName val="TSBD (3)-PINHEIROS"/>
      <sheetName val="REMOÇÃO PAVIM. BLOCOS"/>
      <sheetName val="CARGA"/>
      <sheetName val="ESCAVAÇÃO"/>
      <sheetName val="Local com DMT 3,1 a 5,0 KM (4)"/>
      <sheetName val="PAVIMENTAÇÃO BLOCOS (2)"/>
      <sheetName val="REMOÇÃO BLOCOS (2)"/>
      <sheetName val="Base Mist. Arg.20% Are30%br_p"/>
      <sheetName val="Sub.Base Solo Brita 30%_n_impr "/>
      <sheetName val="Sub.Base Solo Brita 30%conf"/>
      <sheetName val="Transp.DMT &gt; 15 Km BBMC_an t"/>
      <sheetName val="TSBD_Conf"/>
      <sheetName val="Transp.Mat.DMT &gt; 15Km  "/>
      <sheetName val="Transp. DMT &gt; 15Km SBJZC "/>
      <sheetName val="CONCRETO CICLÓPICO"/>
      <sheetName val="BSTC Greide 0,60m CA-2 MF (2)"/>
      <sheetName val="BSTC Greide 0,80m CA-2 MF (2)"/>
      <sheetName val="Berço 0,60m (2)"/>
      <sheetName val="Berço 0,80m (2)"/>
      <sheetName val="Boca 0,40m"/>
      <sheetName val="Boca 0,60m "/>
      <sheetName val="Boca 0,80m (2)"/>
      <sheetName val="CX Coletora BSTC 0,80 H &gt; 2,50m"/>
      <sheetName val="CX Pas. p tubos D-&gt;0,8m H-&gt;1,5m"/>
      <sheetName val="Boca de lobo simples"/>
      <sheetName val="dreno"/>
      <sheetName val="dap 01"/>
      <sheetName val="Descida D'água"/>
      <sheetName val="EDA 01"/>
      <sheetName val="EDA 02"/>
      <sheetName val="Descida D'água (2)"/>
      <sheetName val="TRANSPOSIÇÃO"/>
      <sheetName val="MEIO-FIO (2)"/>
      <sheetName val="MEIO-FIO(MFC-05)"/>
      <sheetName val="demolição meio fio"/>
      <sheetName val="Dissipador de energia"/>
      <sheetName val="SCC 4015 41336"/>
      <sheetName val="CX boca lobo pre-mol. 1,20x1,20"/>
      <sheetName val="SARJETA"/>
      <sheetName val="TAMPA"/>
      <sheetName val="BSTC Greide 0,40m CA-2 MF (3)"/>
      <sheetName val="Berço 0,40m (2)"/>
      <sheetName val="Emulsão RR-2C revestimento novo"/>
      <sheetName val="Emulsão RR-2C capa selante11"/>
      <sheetName val="CM30 fornecimento"/>
      <sheetName val="Emulex RR-2C SBR Revest."/>
      <sheetName val="Emulsão RR-2C Capa Selante"/>
      <sheetName val="Cerca Arame Farp. 4 fios"/>
      <sheetName val="Mata Burro"/>
      <sheetName val="Demolição de Cerca 4 fios"/>
      <sheetName val="DEM ALV 40372"/>
      <sheetName val="alvenaria 41575"/>
      <sheetName val="chapisco 40377"/>
      <sheetName val="Hidros. Simp. Taludes Cort"/>
      <sheetName val="hidro simples jazida"/>
      <sheetName val="hidro bota fora"/>
      <sheetName val="tachão refletivo mono"/>
      <sheetName val="tacha refletivo birrefl."/>
      <sheetName val="Sinaliz. Vert. Chapa Esm. S"/>
      <sheetName val="Equipe de Topografia"/>
      <sheetName val="TR303"/>
      <sheetName val="Roçada, Capina e Limpeza (Mec)"/>
      <sheetName val="Hidrossemeadura simples em terr"/>
      <sheetName val="Cerca Arame Liso 4 Fios C.Mouro"/>
      <sheetName val="Rede de Esgoto, Cont.Fossa,Filt"/>
      <sheetName val="Reservatório de água"/>
      <sheetName val="Galpão Madeira 8x8 Contravent"/>
      <sheetName val="Barracão Sanitário Guarita"/>
      <sheetName val="Barracão Despósito"/>
      <sheetName val="Concreto Estrut. FCK=20,0mpa"/>
      <sheetName val="Mobilização e Desm. Carreta Pra"/>
      <sheetName val="Mobilização e Desm. Caminhão CR"/>
      <sheetName val="Mobilização e Desm. Cam. Bascul"/>
      <sheetName val="Mobilização e Desm. Cam. Tanque"/>
      <sheetName val="Deslocamento Cerca Mad. 4 fios"/>
      <sheetName val="croqui jazida j7-c"/>
      <sheetName val="Revest. Vegt. Hidros."/>
      <sheetName val="croqui jazida j7-c (2)"/>
      <sheetName val="Área dos cortes"/>
      <sheetName val="Sinaliz. Vert. Chapa Esm. Sint."/>
      <sheetName val="Refeitório C.Paredes 12mm 8x8cm"/>
      <sheetName val="Barracão Sanitário Escrit.Fisc"/>
      <sheetName val="Barracão Sanitário Laborato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>
            <v>40167</v>
          </cell>
          <cell r="B7" t="str">
            <v>Limpeza, desmatamento e destocamento de árvores c/ diâmetro até 15cm, com trator de esteira</v>
          </cell>
          <cell r="C7">
            <v>318000</v>
          </cell>
          <cell r="D7">
            <v>0.23</v>
          </cell>
          <cell r="E7">
            <v>73140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31712.960000000079</v>
          </cell>
          <cell r="M7">
            <v>7293.9699999999993</v>
          </cell>
          <cell r="N7">
            <v>286287.03999999992</v>
          </cell>
          <cell r="O7">
            <v>65846.009999999995</v>
          </cell>
          <cell r="P7">
            <v>0</v>
          </cell>
          <cell r="Q7">
            <v>0</v>
          </cell>
        </row>
        <row r="8">
          <cell r="A8">
            <v>40171</v>
          </cell>
          <cell r="B8" t="str">
            <v>Destocamento de árvores com diâmetro de 15 a 30cm com trator de esteiras</v>
          </cell>
          <cell r="C8">
            <v>0</v>
          </cell>
          <cell r="D8">
            <v>6.98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2600</v>
          </cell>
          <cell r="K8">
            <v>18148</v>
          </cell>
          <cell r="L8">
            <v>0</v>
          </cell>
          <cell r="M8">
            <v>0</v>
          </cell>
          <cell r="N8">
            <v>2600</v>
          </cell>
          <cell r="O8">
            <v>18148</v>
          </cell>
          <cell r="P8">
            <v>2600</v>
          </cell>
          <cell r="Q8">
            <v>18148</v>
          </cell>
        </row>
        <row r="9">
          <cell r="A9">
            <v>40172</v>
          </cell>
          <cell r="B9" t="str">
            <v>Destocamento de árvores com diâmetro de maior que 30cm com trator de esteiras</v>
          </cell>
          <cell r="C9">
            <v>0</v>
          </cell>
          <cell r="D9">
            <v>13.98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261</v>
          </cell>
          <cell r="K9">
            <v>3648.78</v>
          </cell>
          <cell r="L9">
            <v>0</v>
          </cell>
          <cell r="M9">
            <v>0</v>
          </cell>
          <cell r="N9">
            <v>261</v>
          </cell>
          <cell r="O9">
            <v>3648.78</v>
          </cell>
          <cell r="P9">
            <v>261</v>
          </cell>
          <cell r="Q9">
            <v>3648.78</v>
          </cell>
        </row>
        <row r="10">
          <cell r="A10">
            <v>40230</v>
          </cell>
          <cell r="B10" t="str">
            <v>Escavação e carga de materia de material de 1ª categoria com escavadeira</v>
          </cell>
          <cell r="C10">
            <v>147110</v>
          </cell>
          <cell r="D10">
            <v>1.9</v>
          </cell>
          <cell r="E10">
            <v>279509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313354.70400000003</v>
          </cell>
          <cell r="K10">
            <v>595373.93000000005</v>
          </cell>
          <cell r="L10">
            <v>0</v>
          </cell>
          <cell r="M10">
            <v>0</v>
          </cell>
          <cell r="N10">
            <v>460464.70400000003</v>
          </cell>
          <cell r="O10">
            <v>874882.93</v>
          </cell>
          <cell r="P10">
            <v>313354.70400000003</v>
          </cell>
          <cell r="Q10">
            <v>595373.93000000005</v>
          </cell>
        </row>
        <row r="11">
          <cell r="A11">
            <v>60020</v>
          </cell>
          <cell r="B11" t="str">
            <v>LOCAL COM DMT DE 3,1 A 5,0 KM (Caminhão basculante) - (Jazida J7C - Trecho) 0,6295XP+0,7084XR+1,1803 (XP=0,00 XR=3,80)</v>
          </cell>
          <cell r="C11">
            <v>42767</v>
          </cell>
          <cell r="D11">
            <v>3.87</v>
          </cell>
          <cell r="E11">
            <v>165508.29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42767</v>
          </cell>
          <cell r="M11">
            <v>165508.29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60020</v>
          </cell>
          <cell r="B12" t="str">
            <v>LOCAL COM DMT DE 3,1 A 5,0 KM (Caminhão basculante) - (Jazida J7C - Trecho) 0,6295XP+0,7084XR+1,1803 (XP=0,00 XR=3,049)</v>
          </cell>
          <cell r="C12">
            <v>0</v>
          </cell>
          <cell r="D12">
            <v>3.34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123881.53712000002</v>
          </cell>
          <cell r="K12">
            <v>413764.33</v>
          </cell>
          <cell r="L12">
            <v>0</v>
          </cell>
          <cell r="M12">
            <v>0</v>
          </cell>
          <cell r="N12">
            <v>123881.53712000002</v>
          </cell>
          <cell r="O12">
            <v>413764.33</v>
          </cell>
          <cell r="P12">
            <v>123881.53712000002</v>
          </cell>
          <cell r="Q12">
            <v>413764.33</v>
          </cell>
        </row>
        <row r="13">
          <cell r="A13">
            <v>60021</v>
          </cell>
          <cell r="B13" t="str">
            <v>LOCAL COM DMT DE 5,1 A 10,0 KM (Caminhão basculante) - (Jazida J7C - Trecho) 0,4625XP+0,5145XR+0,9635 (XP=0,00 XR=7,70)</v>
          </cell>
          <cell r="C13">
            <v>68282</v>
          </cell>
          <cell r="D13">
            <v>4.92</v>
          </cell>
          <cell r="E13">
            <v>335947.44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68282</v>
          </cell>
          <cell r="M13">
            <v>335947.44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60021</v>
          </cell>
          <cell r="B14" t="str">
            <v>LOCAL COM DMT DE 5,1 A 10,0 KM (Caminhão basculante) - (Jazida J7C - Trecho) 0,4625XP+0,5145XR+0,9635 (XP=0,00 XR=8,017)</v>
          </cell>
          <cell r="C14">
            <v>0</v>
          </cell>
          <cell r="D14">
            <v>5.08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382677.33805399999</v>
          </cell>
          <cell r="K14">
            <v>1944000.87</v>
          </cell>
          <cell r="L14">
            <v>0</v>
          </cell>
          <cell r="M14">
            <v>0</v>
          </cell>
          <cell r="N14">
            <v>382677.33805399999</v>
          </cell>
          <cell r="O14">
            <v>1944000.87</v>
          </cell>
          <cell r="P14">
            <v>382677.33805399999</v>
          </cell>
          <cell r="Q14">
            <v>1944000.87</v>
          </cell>
        </row>
        <row r="15">
          <cell r="A15">
            <v>60022</v>
          </cell>
          <cell r="B15" t="str">
            <v>LOCAL COM DMT DE 10,1 A 15,0 KM (Caminhão basculante) - (Jazida J7C - Trecho) 0,5082XP+0,5389XR+1,1459 (XP=0,00 XR=13,40)</v>
          </cell>
          <cell r="C15">
            <v>83747</v>
          </cell>
          <cell r="D15">
            <v>8.36</v>
          </cell>
          <cell r="E15">
            <v>700124.91999999993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83747</v>
          </cell>
          <cell r="M15">
            <v>700124.92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60022</v>
          </cell>
          <cell r="B16" t="str">
            <v>LOCAL COM DMT DE 10,1 A 15,0 KM (Caminhão basculante) - (Jazida J7C - Trecho) 0,5082XP+0,5389XR+1,1459 (XP=0,00 XR=12,154)</v>
          </cell>
          <cell r="C16">
            <v>0</v>
          </cell>
          <cell r="D16">
            <v>7.69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111932.85961000001</v>
          </cell>
          <cell r="K16">
            <v>860763.69</v>
          </cell>
          <cell r="L16">
            <v>0</v>
          </cell>
          <cell r="M16">
            <v>0</v>
          </cell>
          <cell r="N16">
            <v>111932.85961000001</v>
          </cell>
          <cell r="O16">
            <v>860763.69</v>
          </cell>
          <cell r="P16">
            <v>111932.85961000001</v>
          </cell>
          <cell r="Q16">
            <v>860763.69</v>
          </cell>
        </row>
        <row r="17">
          <cell r="A17">
            <v>60024</v>
          </cell>
          <cell r="B17" t="str">
            <v>Transporte de materiais para DMT acima de 15,0 KM (Caminhão basculante) - (Jazida J7C - Trecho) 0,1594XP+0,1695XR+6,1495 (XP=0,00 XR=18,60)</v>
          </cell>
          <cell r="C17">
            <v>25871</v>
          </cell>
          <cell r="D17">
            <v>9.3000000000000007</v>
          </cell>
          <cell r="E17">
            <v>240600.30000000002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25871</v>
          </cell>
          <cell r="M17">
            <v>240600.3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60024</v>
          </cell>
          <cell r="B18" t="str">
            <v>Transporte de materiais para DMT acima de 15,0 KM (Caminhão basculante) - (Jazida J7C - Trecho) 0,1594XP+0,1695XR+6,1495 (XP=0,00 XR=18,545)</v>
          </cell>
          <cell r="C18">
            <v>0</v>
          </cell>
          <cell r="D18">
            <v>9.2899999999999991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222316.81471999997</v>
          </cell>
          <cell r="K18">
            <v>2065323.2</v>
          </cell>
          <cell r="L18">
            <v>0</v>
          </cell>
          <cell r="M18">
            <v>0</v>
          </cell>
          <cell r="N18">
            <v>222316.81471999997</v>
          </cell>
          <cell r="O18">
            <v>2065323.21</v>
          </cell>
          <cell r="P18">
            <v>222316.81471999997</v>
          </cell>
          <cell r="Q18">
            <v>2065323.2</v>
          </cell>
        </row>
        <row r="19">
          <cell r="A19">
            <v>40230</v>
          </cell>
          <cell r="B19" t="str">
            <v>Escavação e carga de material de 1ª categoria com escavadeira</v>
          </cell>
          <cell r="C19">
            <v>0</v>
          </cell>
          <cell r="D19">
            <v>1.9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48288.647000000004</v>
          </cell>
          <cell r="K19">
            <v>91748.42</v>
          </cell>
          <cell r="L19">
            <v>0</v>
          </cell>
          <cell r="M19">
            <v>0</v>
          </cell>
          <cell r="N19">
            <v>48288.647000000004</v>
          </cell>
          <cell r="O19">
            <v>91748.42</v>
          </cell>
          <cell r="P19">
            <v>48288.647000000004</v>
          </cell>
          <cell r="Q19">
            <v>91748.42</v>
          </cell>
        </row>
        <row r="20">
          <cell r="A20">
            <v>60020</v>
          </cell>
          <cell r="B20" t="str">
            <v>LOCAL COM DMT DE 3,1 A 5,0 KM (Caminhão basculante) - (Material pista para Bota-Fora) 0,6295XP+0,7084XR+1,1803 (XP=0,00 XR=3,699)</v>
          </cell>
          <cell r="C20">
            <v>0</v>
          </cell>
          <cell r="D20">
            <v>3.8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21887.777999999998</v>
          </cell>
          <cell r="K20">
            <v>83173.55</v>
          </cell>
          <cell r="L20">
            <v>0</v>
          </cell>
          <cell r="M20">
            <v>0</v>
          </cell>
          <cell r="N20">
            <v>21887.777999999998</v>
          </cell>
          <cell r="O20">
            <v>83173.55</v>
          </cell>
          <cell r="P20">
            <v>21887.777999999998</v>
          </cell>
          <cell r="Q20">
            <v>83173.55</v>
          </cell>
        </row>
        <row r="21">
          <cell r="A21">
            <v>60021</v>
          </cell>
          <cell r="B21" t="str">
            <v>LOCAL COM DMT DE 5,1 A 10,0 KM (Caminhão basculante) - (Material pista para Bota-Fora) 0,4417XP+0,4913XR+0,9200 (XP=0,00 XR=7,087)</v>
          </cell>
          <cell r="C21">
            <v>0</v>
          </cell>
          <cell r="D21">
            <v>4.4000000000000004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50545.19249999999</v>
          </cell>
          <cell r="K21">
            <v>222398.84</v>
          </cell>
          <cell r="L21">
            <v>0</v>
          </cell>
          <cell r="M21">
            <v>0</v>
          </cell>
          <cell r="N21">
            <v>50545.19249999999</v>
          </cell>
          <cell r="O21">
            <v>222398.84</v>
          </cell>
          <cell r="P21">
            <v>50545.19249999999</v>
          </cell>
          <cell r="Q21">
            <v>222398.84</v>
          </cell>
        </row>
        <row r="22">
          <cell r="A22">
            <v>40230</v>
          </cell>
          <cell r="B22" t="str">
            <v>Escavação e carga de material de 1ª categoria com escavadeira (Jazida p/preenchimento Rem)</v>
          </cell>
          <cell r="C22">
            <v>1174</v>
          </cell>
          <cell r="D22">
            <v>1.9</v>
          </cell>
          <cell r="E22">
            <v>2230.6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45131.983</v>
          </cell>
          <cell r="K22">
            <v>85750.76</v>
          </cell>
          <cell r="L22">
            <v>0</v>
          </cell>
          <cell r="M22">
            <v>0</v>
          </cell>
          <cell r="N22">
            <v>46305.983</v>
          </cell>
          <cell r="O22">
            <v>87981.36</v>
          </cell>
          <cell r="P22">
            <v>45131.983</v>
          </cell>
          <cell r="Q22">
            <v>85750.76</v>
          </cell>
        </row>
        <row r="23">
          <cell r="A23">
            <v>60020</v>
          </cell>
          <cell r="B23" t="str">
            <v>LOCAL COM DMT DE 3,1 A 5,0 KM (Caminhão basculante) - (Jazida J7C - Trecho)  0,6295XP+0,7084XR+1,1803 (XP=0,00 XR=3,544)</v>
          </cell>
          <cell r="C23">
            <v>0</v>
          </cell>
          <cell r="D23">
            <v>3.69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1007.9739119999999</v>
          </cell>
          <cell r="K23">
            <v>3719.42</v>
          </cell>
          <cell r="L23">
            <v>0</v>
          </cell>
          <cell r="M23">
            <v>0</v>
          </cell>
          <cell r="N23">
            <v>1007.9739119999999</v>
          </cell>
          <cell r="O23">
            <v>3719.42</v>
          </cell>
          <cell r="P23">
            <v>1007.9739119999999</v>
          </cell>
          <cell r="Q23">
            <v>3719.42</v>
          </cell>
        </row>
        <row r="24">
          <cell r="A24">
            <v>60021</v>
          </cell>
          <cell r="B24" t="str">
            <v>LOCAL COM DMT DE 5,1 A 10,0 KM (Caminhão basculante) - (Jazida J7C - Trecho) 0,4417XP+0,4913XR+0,9200 (XP=0,00 XR=6,17)</v>
          </cell>
          <cell r="C24">
            <v>1763</v>
          </cell>
          <cell r="D24">
            <v>3.95</v>
          </cell>
          <cell r="E24">
            <v>6963.85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1763</v>
          </cell>
          <cell r="M24">
            <v>6963.85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60021</v>
          </cell>
          <cell r="B25" t="str">
            <v>LOCAL COM DMT DE 5,1 A 10,0 KM (Caminhão basculante) - (Jazida J7C - Trecho) 0,4417XP+0,4913XR+0,9200 (XP=0,00 XR=6,268)</v>
          </cell>
          <cell r="C25">
            <v>0</v>
          </cell>
          <cell r="D25">
            <v>3.99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45175.137744</v>
          </cell>
          <cell r="K25">
            <v>180248.79</v>
          </cell>
          <cell r="L25">
            <v>0</v>
          </cell>
          <cell r="M25">
            <v>0</v>
          </cell>
          <cell r="N25">
            <v>45175.137744</v>
          </cell>
          <cell r="O25">
            <v>180248.80000000002</v>
          </cell>
          <cell r="P25">
            <v>45175.137744</v>
          </cell>
          <cell r="Q25">
            <v>180248.79</v>
          </cell>
        </row>
        <row r="26">
          <cell r="A26">
            <v>60022</v>
          </cell>
          <cell r="B26" t="str">
            <v>LOCAL COM DMT DE 10,1 A 15,0 KM (Caminhão basculante) - (Jazida J7C - Trecho) 0,5082XP+0,5389XR+1,1459 (XP=0,00 XR=11,156)</v>
          </cell>
          <cell r="C26">
            <v>0</v>
          </cell>
          <cell r="D26">
            <v>7.15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30038.194845999999</v>
          </cell>
          <cell r="K26">
            <v>214773.09</v>
          </cell>
          <cell r="L26">
            <v>0</v>
          </cell>
          <cell r="M26">
            <v>0</v>
          </cell>
          <cell r="N26">
            <v>30038.194845999999</v>
          </cell>
          <cell r="O26">
            <v>214773.09</v>
          </cell>
          <cell r="P26">
            <v>30038.194845999999</v>
          </cell>
          <cell r="Q26">
            <v>214773.09</v>
          </cell>
        </row>
        <row r="27">
          <cell r="A27">
            <v>60024</v>
          </cell>
          <cell r="B27" t="str">
            <v>Transporte de materiais para DMT acima de 15,0 KM (Caminhão basculante) - (Jazida J7C - Trecho) 0,1594XP+0,1695XR+6,1495 (XP=0,00 XR=20,987)</v>
          </cell>
          <cell r="C27">
            <v>0</v>
          </cell>
          <cell r="D27">
            <v>9.6999999999999993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8333.4184559999994</v>
          </cell>
          <cell r="K27">
            <v>80834.149999999994</v>
          </cell>
          <cell r="L27">
            <v>0</v>
          </cell>
          <cell r="M27">
            <v>0</v>
          </cell>
          <cell r="N27">
            <v>8333.4184559999994</v>
          </cell>
          <cell r="O27">
            <v>80834.149999999994</v>
          </cell>
          <cell r="P27">
            <v>8333.4184559999994</v>
          </cell>
          <cell r="Q27">
            <v>80834.149999999994</v>
          </cell>
        </row>
        <row r="28">
          <cell r="A28">
            <v>40230</v>
          </cell>
          <cell r="B28" t="str">
            <v>Escavação e carga de materia de material de 1ª categoria com escavadeira (Compensação lateral)</v>
          </cell>
          <cell r="C28">
            <v>14197</v>
          </cell>
          <cell r="D28">
            <v>1.9</v>
          </cell>
          <cell r="E28">
            <v>26974.3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14197</v>
          </cell>
          <cell r="M28">
            <v>26974.3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40232</v>
          </cell>
          <cell r="B29" t="str">
            <v>Escavação, carga e transporte de material de 1ª categoria até 200 m com escavadeira</v>
          </cell>
          <cell r="C29">
            <v>10525</v>
          </cell>
          <cell r="D29">
            <v>5.52</v>
          </cell>
          <cell r="E29">
            <v>58097.999999999993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10958.563000000002</v>
          </cell>
          <cell r="K29">
            <v>60491.26</v>
          </cell>
          <cell r="L29">
            <v>0</v>
          </cell>
          <cell r="M29">
            <v>0</v>
          </cell>
          <cell r="N29">
            <v>21483.563000000002</v>
          </cell>
          <cell r="O29">
            <v>118589.26</v>
          </cell>
          <cell r="P29">
            <v>10958.563000000002</v>
          </cell>
          <cell r="Q29">
            <v>60491.26</v>
          </cell>
        </row>
        <row r="30">
          <cell r="A30">
            <v>40233</v>
          </cell>
          <cell r="B30" t="str">
            <v>Escavação, caraga e transporte de material de 1ª categoria, 200 a 400 m com escavadeira</v>
          </cell>
          <cell r="C30">
            <v>11101</v>
          </cell>
          <cell r="D30">
            <v>6.18</v>
          </cell>
          <cell r="E30">
            <v>68604.179999999993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4079.4830000000002</v>
          </cell>
          <cell r="K30">
            <v>25211.200000000001</v>
          </cell>
          <cell r="L30">
            <v>0</v>
          </cell>
          <cell r="M30">
            <v>0</v>
          </cell>
          <cell r="N30">
            <v>15180.483</v>
          </cell>
          <cell r="O30">
            <v>93815.38</v>
          </cell>
          <cell r="P30">
            <v>4079.4830000000002</v>
          </cell>
          <cell r="Q30">
            <v>25211.200000000001</v>
          </cell>
        </row>
        <row r="31">
          <cell r="A31">
            <v>40234</v>
          </cell>
          <cell r="B31" t="str">
            <v>Escavação, caraga e transporte de material de 1ª categoria, 400 a 600 m com escavadeira</v>
          </cell>
          <cell r="C31">
            <v>295</v>
          </cell>
          <cell r="D31">
            <v>8.27</v>
          </cell>
          <cell r="E31">
            <v>2439.65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3871.4340000000011</v>
          </cell>
          <cell r="K31">
            <v>32016.75</v>
          </cell>
          <cell r="L31">
            <v>0</v>
          </cell>
          <cell r="M31">
            <v>0</v>
          </cell>
          <cell r="N31">
            <v>4166.4340000000011</v>
          </cell>
          <cell r="O31">
            <v>34456.400000000001</v>
          </cell>
          <cell r="P31">
            <v>3871.4340000000011</v>
          </cell>
          <cell r="Q31">
            <v>32016.75</v>
          </cell>
        </row>
        <row r="32">
          <cell r="A32">
            <v>40235</v>
          </cell>
          <cell r="B32" t="str">
            <v>Escavação, carga e transporte de material de 1ª categoria, 600 a 800 m com escavadeira</v>
          </cell>
          <cell r="C32">
            <v>992</v>
          </cell>
          <cell r="D32">
            <v>8.68</v>
          </cell>
          <cell r="E32">
            <v>8610.56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23652.036999999997</v>
          </cell>
          <cell r="K32">
            <v>205299.68</v>
          </cell>
          <cell r="L32">
            <v>0</v>
          </cell>
          <cell r="M32">
            <v>0</v>
          </cell>
          <cell r="N32">
            <v>24644.036999999997</v>
          </cell>
          <cell r="O32">
            <v>213910.24</v>
          </cell>
          <cell r="P32">
            <v>23652.036999999997</v>
          </cell>
          <cell r="Q32">
            <v>205299.68</v>
          </cell>
        </row>
        <row r="33">
          <cell r="A33">
            <v>40240</v>
          </cell>
          <cell r="B33" t="str">
            <v>Escavação, carga e transporte de material de 1ª categoria 1600 a 1800 m com escavadeira</v>
          </cell>
          <cell r="C33">
            <v>3189</v>
          </cell>
          <cell r="D33">
            <v>8.8800000000000008</v>
          </cell>
          <cell r="E33">
            <v>28318.320000000003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11960.915000000001</v>
          </cell>
          <cell r="K33">
            <v>106212.92</v>
          </cell>
          <cell r="L33">
            <v>0</v>
          </cell>
          <cell r="M33">
            <v>0</v>
          </cell>
          <cell r="N33">
            <v>15149.915000000001</v>
          </cell>
          <cell r="O33">
            <v>134531.24</v>
          </cell>
          <cell r="P33">
            <v>11960.915000000001</v>
          </cell>
          <cell r="Q33">
            <v>106212.92</v>
          </cell>
        </row>
        <row r="34">
          <cell r="A34">
            <v>40243</v>
          </cell>
          <cell r="B34" t="str">
            <v>Escavação, carga e transporte de material de 1ª categoria, 2500 a 3000 m com escavadeira</v>
          </cell>
          <cell r="C34">
            <v>138</v>
          </cell>
          <cell r="D34">
            <v>13.99</v>
          </cell>
          <cell r="E34">
            <v>1930.6200000000001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1488.6199999999997</v>
          </cell>
          <cell r="K34">
            <v>20825.79</v>
          </cell>
          <cell r="L34">
            <v>0</v>
          </cell>
          <cell r="M34">
            <v>0</v>
          </cell>
          <cell r="N34">
            <v>1626.6199999999997</v>
          </cell>
          <cell r="O34">
            <v>22756.41</v>
          </cell>
          <cell r="P34">
            <v>1488.6199999999997</v>
          </cell>
          <cell r="Q34">
            <v>20825.79</v>
          </cell>
        </row>
        <row r="35">
          <cell r="A35">
            <v>43335</v>
          </cell>
          <cell r="B35" t="str">
            <v>Espalhamento / regularização / compactação de material em bota-fora</v>
          </cell>
          <cell r="C35">
            <v>0</v>
          </cell>
          <cell r="D35">
            <v>1.39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130539.69899999999</v>
          </cell>
          <cell r="K35">
            <v>181450.18</v>
          </cell>
          <cell r="L35">
            <v>0</v>
          </cell>
          <cell r="M35">
            <v>0</v>
          </cell>
          <cell r="N35">
            <v>130539.69899999999</v>
          </cell>
          <cell r="O35">
            <v>181450.18</v>
          </cell>
          <cell r="P35">
            <v>130539.69899999999</v>
          </cell>
          <cell r="Q35">
            <v>181450.18</v>
          </cell>
        </row>
        <row r="36">
          <cell r="A36">
            <v>40227</v>
          </cell>
          <cell r="B36" t="str">
            <v>Compactação de aterros 95% PN</v>
          </cell>
          <cell r="C36">
            <v>97247</v>
          </cell>
          <cell r="D36">
            <v>2.52</v>
          </cell>
          <cell r="E36">
            <v>245062.44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133251.88673333335</v>
          </cell>
          <cell r="K36">
            <v>335794.75</v>
          </cell>
          <cell r="L36">
            <v>0</v>
          </cell>
          <cell r="M36">
            <v>0</v>
          </cell>
          <cell r="N36">
            <v>230498.88673333335</v>
          </cell>
          <cell r="O36">
            <v>580857.18999999994</v>
          </cell>
          <cell r="P36">
            <v>133251.88673333335</v>
          </cell>
          <cell r="Q36">
            <v>335794.75</v>
          </cell>
        </row>
        <row r="37">
          <cell r="A37">
            <v>40107</v>
          </cell>
          <cell r="B37" t="str">
            <v>Compactação de aterros 100% PN</v>
          </cell>
          <cell r="C37">
            <v>41677</v>
          </cell>
          <cell r="D37">
            <v>2.95</v>
          </cell>
          <cell r="E37">
            <v>122947.15000000001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150133.01990000001</v>
          </cell>
          <cell r="K37">
            <v>442892.4</v>
          </cell>
          <cell r="L37">
            <v>0</v>
          </cell>
          <cell r="M37">
            <v>0</v>
          </cell>
          <cell r="N37">
            <v>191810.01990000001</v>
          </cell>
          <cell r="O37">
            <v>565839.55000000005</v>
          </cell>
          <cell r="P37">
            <v>150133.01990000001</v>
          </cell>
          <cell r="Q37">
            <v>442892.4</v>
          </cell>
        </row>
        <row r="38">
          <cell r="A38">
            <v>40107</v>
          </cell>
          <cell r="B38" t="str">
            <v xml:space="preserve">Compactação de aterros 100% PN - Preenchimento e remoção </v>
          </cell>
          <cell r="C38">
            <v>870</v>
          </cell>
          <cell r="D38">
            <v>2.95</v>
          </cell>
          <cell r="E38">
            <v>2566.5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870</v>
          </cell>
          <cell r="M38">
            <v>2566.5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A40">
            <v>40752</v>
          </cell>
          <cell r="B40" t="str">
            <v>Regularização e Compactação do SubLeito (100% P.I) H = 0,20 m</v>
          </cell>
          <cell r="C40">
            <v>95760</v>
          </cell>
          <cell r="D40">
            <v>2.37</v>
          </cell>
          <cell r="E40">
            <v>226951.2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209178.09599999996</v>
          </cell>
          <cell r="K40">
            <v>495752.08</v>
          </cell>
          <cell r="L40">
            <v>0</v>
          </cell>
          <cell r="M40">
            <v>0</v>
          </cell>
          <cell r="N40">
            <v>304938.09599999996</v>
          </cell>
          <cell r="O40">
            <v>722703.28</v>
          </cell>
          <cell r="P40">
            <v>209178.09599999996</v>
          </cell>
          <cell r="Q40">
            <v>495752.08</v>
          </cell>
        </row>
        <row r="41">
          <cell r="A41">
            <v>40778</v>
          </cell>
          <cell r="B41" t="str">
            <v>Sub-base solo brita, 30% em peso, inclusive fornecimento e transporte da brita</v>
          </cell>
          <cell r="C41">
            <v>49670</v>
          </cell>
          <cell r="D41">
            <v>46.37</v>
          </cell>
          <cell r="E41">
            <v>2303197.9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-33219.478460000013</v>
          </cell>
          <cell r="M41">
            <v>-1540387.21</v>
          </cell>
          <cell r="N41">
            <v>16450.521539999987</v>
          </cell>
          <cell r="O41">
            <v>762810.70000000007</v>
          </cell>
          <cell r="P41">
            <v>0</v>
          </cell>
          <cell r="Q41">
            <v>0</v>
          </cell>
        </row>
        <row r="42">
          <cell r="A42">
            <v>99002</v>
          </cell>
          <cell r="B42" t="str">
            <v>Sub-base solo brita, 30% em peso, inclusive fornecimento e transporte da brita (Pedreira MSA)</v>
          </cell>
          <cell r="C42">
            <v>0</v>
          </cell>
          <cell r="D42">
            <v>65.12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10365.660140000002</v>
          </cell>
          <cell r="K42">
            <v>675011.78</v>
          </cell>
          <cell r="L42">
            <v>0</v>
          </cell>
          <cell r="M42">
            <v>0</v>
          </cell>
          <cell r="N42">
            <v>10365.660140000002</v>
          </cell>
          <cell r="O42">
            <v>675011.77</v>
          </cell>
          <cell r="P42">
            <v>10365.660140000002</v>
          </cell>
          <cell r="Q42">
            <v>675011.78</v>
          </cell>
        </row>
        <row r="43">
          <cell r="A43">
            <v>99003</v>
          </cell>
          <cell r="B43" t="str">
            <v>Sub-base solo brita, 30% em peso, inclusive fornecimento e transporte da brita (Pedreira Tracomol/Pinheiros)</v>
          </cell>
          <cell r="C43">
            <v>0</v>
          </cell>
          <cell r="D43">
            <v>41.56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25098.176860000018</v>
          </cell>
          <cell r="K43">
            <v>1043080.23</v>
          </cell>
          <cell r="L43">
            <v>0</v>
          </cell>
          <cell r="M43">
            <v>0</v>
          </cell>
          <cell r="N43">
            <v>25098.176860000018</v>
          </cell>
          <cell r="O43">
            <v>1043080.23</v>
          </cell>
          <cell r="P43">
            <v>25098.176860000018</v>
          </cell>
          <cell r="Q43">
            <v>1043080.23</v>
          </cell>
        </row>
        <row r="44">
          <cell r="A44">
            <v>40230</v>
          </cell>
          <cell r="B44" t="str">
            <v>Escavação, carga de material de 1ª categoria  com escavadeira (solo para Sub-base)</v>
          </cell>
          <cell r="C44">
            <v>52500</v>
          </cell>
          <cell r="D44">
            <v>1.9</v>
          </cell>
          <cell r="E44">
            <v>99750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5893.8846207149909</v>
          </cell>
          <cell r="M44">
            <v>11198.369999999999</v>
          </cell>
          <cell r="N44">
            <v>46606.115379285009</v>
          </cell>
          <cell r="O44">
            <v>88551.61</v>
          </cell>
          <cell r="P44">
            <v>0</v>
          </cell>
          <cell r="Q44">
            <v>0</v>
          </cell>
        </row>
        <row r="45">
          <cell r="A45">
            <v>60024</v>
          </cell>
          <cell r="B45" t="str">
            <v>Transporte de materiais para DMT acima de 15km (Caminhão basculante) - (Solo para sub base - Jazida 4 - Canteiro ) 0,1672XP+0,1778XR+6,4492 (XP=0,00 XR=20,00)</v>
          </cell>
          <cell r="C45">
            <v>78750</v>
          </cell>
          <cell r="D45">
            <v>10</v>
          </cell>
          <cell r="E45">
            <v>787500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78750</v>
          </cell>
          <cell r="M45">
            <v>787499.99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60024</v>
          </cell>
          <cell r="B46" t="str">
            <v>LOCAL COM DMT DE 5,1 a 10 KM (Caminhão Basculante) - (Solo Sub Base J7C-Canteiro) 0,4417XP + 0,4913XR + 0,9200 (XP=0,00 XR=9,97)</v>
          </cell>
          <cell r="C46">
            <v>0</v>
          </cell>
          <cell r="D46">
            <v>5.81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74569.784606856003</v>
          </cell>
          <cell r="K46">
            <v>433250.44</v>
          </cell>
          <cell r="L46">
            <v>0</v>
          </cell>
          <cell r="M46">
            <v>0</v>
          </cell>
          <cell r="N46">
            <v>74569.784606856003</v>
          </cell>
          <cell r="O46">
            <v>433250.45</v>
          </cell>
          <cell r="P46">
            <v>74569.784606856003</v>
          </cell>
          <cell r="Q46">
            <v>433250.44</v>
          </cell>
        </row>
        <row r="47">
          <cell r="A47">
            <v>40224</v>
          </cell>
          <cell r="B47" t="str">
            <v>Carga de material de 1° categoria (Mistura de sub base)</v>
          </cell>
          <cell r="C47">
            <v>0</v>
          </cell>
          <cell r="D47">
            <v>1.69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67488.666101999945</v>
          </cell>
          <cell r="K47">
            <v>114055.84</v>
          </cell>
          <cell r="L47">
            <v>0</v>
          </cell>
          <cell r="M47">
            <v>0</v>
          </cell>
          <cell r="N47">
            <v>67488.666101999945</v>
          </cell>
          <cell r="O47">
            <v>114055.84</v>
          </cell>
          <cell r="P47">
            <v>67488.666101999945</v>
          </cell>
          <cell r="Q47">
            <v>114055.84</v>
          </cell>
        </row>
        <row r="48">
          <cell r="A48">
            <v>60021</v>
          </cell>
          <cell r="B48" t="str">
            <v>LOCAL COM DMT de 5,1 a 10,0 km (Caminhão basculante) - (Mistura de sub base do canteiro - Trecho ) 0,4455XP+0,4913XR+0,9290 (XP=0,00 XR=6,40)</v>
          </cell>
          <cell r="C48">
            <v>100482</v>
          </cell>
          <cell r="D48">
            <v>4.0999999999999996</v>
          </cell>
          <cell r="E48">
            <v>411976.19999999995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6046.2637240800977</v>
          </cell>
          <cell r="K48">
            <v>24789.68</v>
          </cell>
          <cell r="L48">
            <v>0</v>
          </cell>
          <cell r="M48">
            <v>0</v>
          </cell>
          <cell r="N48">
            <v>106528.2637240801</v>
          </cell>
          <cell r="O48">
            <v>436765.88</v>
          </cell>
          <cell r="P48">
            <v>6046.2637240800977</v>
          </cell>
          <cell r="Q48">
            <v>24789.68</v>
          </cell>
        </row>
        <row r="49">
          <cell r="A49">
            <v>99000</v>
          </cell>
          <cell r="B49" t="str">
            <v>Base com mistura de Argila (20%), areia (30%) e brita (50%), inclusive fornecimento da areia e brita, exclusive transporte da areia e da brita</v>
          </cell>
          <cell r="C49">
            <v>64110</v>
          </cell>
          <cell r="D49">
            <v>52.89</v>
          </cell>
          <cell r="E49">
            <v>3390777.9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2493.5171999999293</v>
          </cell>
          <cell r="K49">
            <v>131882.12</v>
          </cell>
          <cell r="L49">
            <v>0</v>
          </cell>
          <cell r="M49">
            <v>0</v>
          </cell>
          <cell r="N49">
            <v>66603.517199999929</v>
          </cell>
          <cell r="O49">
            <v>3522660.0100000002</v>
          </cell>
          <cell r="P49">
            <v>2493.5171999999293</v>
          </cell>
          <cell r="Q49">
            <v>131882.12</v>
          </cell>
        </row>
        <row r="50">
          <cell r="A50">
            <v>40230</v>
          </cell>
          <cell r="B50" t="str">
            <v>Escavação e Carga de material de 1ª categoria com escavadeira - (base)</v>
          </cell>
          <cell r="C50">
            <v>21260</v>
          </cell>
          <cell r="D50">
            <v>1.9</v>
          </cell>
          <cell r="E50">
            <v>40394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2835.8020545499821</v>
          </cell>
          <cell r="M50">
            <v>5388.01</v>
          </cell>
          <cell r="N50">
            <v>18424.197945450018</v>
          </cell>
          <cell r="O50">
            <v>35005.97</v>
          </cell>
          <cell r="P50">
            <v>0</v>
          </cell>
          <cell r="Q50">
            <v>0</v>
          </cell>
        </row>
        <row r="51">
          <cell r="A51">
            <v>60024</v>
          </cell>
          <cell r="B51" t="str">
            <v>Transporte de materiais para DMT acima de 15km (Caminhão basculante) - (Solo para base - Jazida 4 - Canteiro ) 0,1672XP+0,1778XR+6,4492 (XP=0,00 XR=20,00)</v>
          </cell>
          <cell r="C51">
            <v>31890</v>
          </cell>
          <cell r="D51">
            <v>10</v>
          </cell>
          <cell r="E51">
            <v>318900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31890</v>
          </cell>
          <cell r="M51">
            <v>318899.99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60024</v>
          </cell>
          <cell r="B52" t="str">
            <v>LOCAL COM DMT DE 5,1 a 10 KM (Caminhão Basculante) - (Solo Base J7C-Canteiro) 0,4417XP + 0,4913XR + 0,9200 (XP=0,00 XR=9,97)</v>
          </cell>
          <cell r="C52">
            <v>0</v>
          </cell>
          <cell r="D52">
            <v>5.81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29478.716712720008</v>
          </cell>
          <cell r="K52">
            <v>171271.34</v>
          </cell>
          <cell r="L52">
            <v>0</v>
          </cell>
          <cell r="M52">
            <v>0</v>
          </cell>
          <cell r="N52">
            <v>29478.716712720008</v>
          </cell>
          <cell r="O52">
            <v>171271.34</v>
          </cell>
          <cell r="P52">
            <v>29478.716712720008</v>
          </cell>
          <cell r="Q52">
            <v>171271.34</v>
          </cell>
        </row>
        <row r="53">
          <cell r="A53">
            <v>60024</v>
          </cell>
          <cell r="B53" t="str">
            <v>Transporte de materiais para DMT acima de 15km (Caminhão basculante) - (Areia para base - Areal Agrobarra - Canteiro ) 0,1736XP+0,1846XR+6,6960 (XP=0,00 XR=23,60)</v>
          </cell>
          <cell r="C53">
            <v>42700</v>
          </cell>
          <cell r="D53">
            <v>11.05</v>
          </cell>
          <cell r="E53">
            <v>471835.00000000006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7540.4249309200095</v>
          </cell>
          <cell r="M53">
            <v>83321.680000000008</v>
          </cell>
          <cell r="N53">
            <v>35159.57506907999</v>
          </cell>
          <cell r="O53">
            <v>388513.3</v>
          </cell>
          <cell r="P53">
            <v>0</v>
          </cell>
          <cell r="Q53">
            <v>0</v>
          </cell>
        </row>
        <row r="54">
          <cell r="A54">
            <v>60024</v>
          </cell>
          <cell r="B54" t="str">
            <v>Transporte de materiais para DMT acima de 15km (Caminhão basculante) - (Areia para base - Areal Aroeira - Canteiro ) 0,1736XP+0,1846XR+6,6960 (XP=9,10 XR=48,84)</v>
          </cell>
          <cell r="C54">
            <v>0</v>
          </cell>
          <cell r="D54">
            <v>17.29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9058.5</v>
          </cell>
          <cell r="K54">
            <v>156621.46</v>
          </cell>
          <cell r="L54">
            <v>0</v>
          </cell>
          <cell r="M54">
            <v>0</v>
          </cell>
          <cell r="N54">
            <v>9058.5</v>
          </cell>
          <cell r="O54">
            <v>156621.46</v>
          </cell>
          <cell r="P54">
            <v>9058.5</v>
          </cell>
          <cell r="Q54">
            <v>156621.46</v>
          </cell>
        </row>
        <row r="55">
          <cell r="A55">
            <v>60024</v>
          </cell>
          <cell r="B55" t="str">
            <v>Transporte de materiais para DMT acima de 15km (Caminhão basculante) - (Brita para base - MCL - Canteiro) 0,1572XP+0,1671XR+6,0630 (XP=37,80 XR=12,60)</v>
          </cell>
          <cell r="C55">
            <v>69238.8</v>
          </cell>
          <cell r="D55">
            <v>14.11</v>
          </cell>
          <cell r="E55">
            <v>976959.46</v>
          </cell>
          <cell r="F55">
            <v>0</v>
          </cell>
          <cell r="G55">
            <v>0</v>
          </cell>
          <cell r="H55">
            <v>36000</v>
          </cell>
          <cell r="I55">
            <v>507960</v>
          </cell>
          <cell r="J55">
            <v>0</v>
          </cell>
          <cell r="K55">
            <v>0</v>
          </cell>
          <cell r="L55">
            <v>3362.6370000000024</v>
          </cell>
          <cell r="M55">
            <v>47446.8</v>
          </cell>
          <cell r="N55">
            <v>29876.163</v>
          </cell>
          <cell r="O55">
            <v>421552.65</v>
          </cell>
          <cell r="P55">
            <v>0</v>
          </cell>
          <cell r="Q55">
            <v>0</v>
          </cell>
        </row>
        <row r="56">
          <cell r="A56">
            <v>7000</v>
          </cell>
          <cell r="B56" t="str">
            <v>TR-202-01 (Comercial - Caminhão basculante) 0,4470XP + 0,4660 XR  - (Brita para base - MSA - Canteiro) XP= 121,6 XR= 12,6</v>
          </cell>
          <cell r="C56">
            <v>0</v>
          </cell>
          <cell r="D56">
            <v>60.22</v>
          </cell>
          <cell r="E56">
            <v>0</v>
          </cell>
          <cell r="F56">
            <v>36000</v>
          </cell>
          <cell r="G56">
            <v>2167920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23346.85</v>
          </cell>
          <cell r="M56">
            <v>1405947.29</v>
          </cell>
          <cell r="N56">
            <v>12653.150000000001</v>
          </cell>
          <cell r="O56">
            <v>761972.69</v>
          </cell>
          <cell r="P56">
            <v>12653.150000000001</v>
          </cell>
          <cell r="Q56">
            <v>761972.69</v>
          </cell>
        </row>
        <row r="57">
          <cell r="A57">
            <v>60024</v>
          </cell>
          <cell r="B57" t="str">
            <v>Transporte de materiais para DMT acima de 15km (Caminhão basculante) - (Brita para base - Pinheiros - Canteiro) 0,1572XP+0,1671XR+6,0630 (XP=19,70 XR=30,30)</v>
          </cell>
          <cell r="C57">
            <v>0</v>
          </cell>
          <cell r="D57">
            <v>14.22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31167.48</v>
          </cell>
          <cell r="K57">
            <v>443201.56</v>
          </cell>
          <cell r="L57">
            <v>0</v>
          </cell>
          <cell r="M57">
            <v>0</v>
          </cell>
          <cell r="N57">
            <v>31167.48</v>
          </cell>
          <cell r="O57">
            <v>443201.56</v>
          </cell>
          <cell r="P57">
            <v>31167.48</v>
          </cell>
          <cell r="Q57">
            <v>443201.56</v>
          </cell>
        </row>
        <row r="58">
          <cell r="A58">
            <v>40224</v>
          </cell>
          <cell r="B58" t="str">
            <v>Carga de material de 1° categoria (Mistura de base)</v>
          </cell>
          <cell r="C58">
            <v>0</v>
          </cell>
          <cell r="D58">
            <v>1.69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86573.054360000053</v>
          </cell>
          <cell r="K58">
            <v>146308.46</v>
          </cell>
          <cell r="L58">
            <v>0</v>
          </cell>
          <cell r="M58">
            <v>0</v>
          </cell>
          <cell r="N58">
            <v>86573.054360000053</v>
          </cell>
          <cell r="O58">
            <v>146308.46</v>
          </cell>
          <cell r="P58">
            <v>86573.054360000053</v>
          </cell>
          <cell r="Q58">
            <v>146308.46</v>
          </cell>
        </row>
        <row r="59">
          <cell r="A59">
            <v>60021</v>
          </cell>
          <cell r="B59" t="str">
            <v>LOCAL COM DMT de 5,1 a 10,0 km (Caminhão basculante) - (Mistura para base - Canteiro - Trecho ) 0,4455XP+0,4955XR+0,9290 (XP=0,00 XR=6,40)</v>
          </cell>
          <cell r="C59">
            <v>142324</v>
          </cell>
          <cell r="D59">
            <v>4.0999999999999996</v>
          </cell>
          <cell r="E59">
            <v>583528.39999999991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5069.5835636001138</v>
          </cell>
          <cell r="K59">
            <v>20785.29</v>
          </cell>
          <cell r="L59">
            <v>0</v>
          </cell>
          <cell r="M59">
            <v>0</v>
          </cell>
          <cell r="N59">
            <v>147393.58356360011</v>
          </cell>
          <cell r="O59">
            <v>604313.68999999994</v>
          </cell>
          <cell r="P59">
            <v>5069.5835636001138</v>
          </cell>
          <cell r="Q59">
            <v>20785.29</v>
          </cell>
        </row>
        <row r="60">
          <cell r="A60">
            <v>40816</v>
          </cell>
          <cell r="B60" t="str">
            <v>Imprimação exclusive fornecimento e transporte comercial de material betuminoso</v>
          </cell>
          <cell r="C60">
            <v>246410</v>
          </cell>
          <cell r="D60">
            <v>0.45</v>
          </cell>
          <cell r="E60">
            <v>110884.5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3383.3800000000047</v>
          </cell>
          <cell r="K60">
            <v>1522.52</v>
          </cell>
          <cell r="L60">
            <v>0</v>
          </cell>
          <cell r="M60">
            <v>0</v>
          </cell>
          <cell r="N60">
            <v>249793.38</v>
          </cell>
          <cell r="O60">
            <v>112407.02</v>
          </cell>
          <cell r="P60">
            <v>3383.3800000000047</v>
          </cell>
          <cell r="Q60">
            <v>1522.52</v>
          </cell>
        </row>
        <row r="61">
          <cell r="A61">
            <v>40818</v>
          </cell>
          <cell r="B61" t="str">
            <v xml:space="preserve">Pintura de ligação exclusive fornecimento e transporte comercial do material betuminoso </v>
          </cell>
          <cell r="C61">
            <v>246410</v>
          </cell>
          <cell r="D61">
            <v>0.2</v>
          </cell>
          <cell r="E61">
            <v>49282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246410</v>
          </cell>
          <cell r="M61">
            <v>49282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40830</v>
          </cell>
          <cell r="B62" t="str">
            <v>T.S.B.D. com capa selante exclusive fornecimento e transporte comercial de emulsão, inclusive lavagem da brita e transporte da areia e brita</v>
          </cell>
          <cell r="C62">
            <v>246410</v>
          </cell>
          <cell r="D62">
            <v>5.71</v>
          </cell>
          <cell r="E62">
            <v>1407001.1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165349.41999999998</v>
          </cell>
          <cell r="M62">
            <v>944145.17</v>
          </cell>
          <cell r="N62">
            <v>81060.580000000016</v>
          </cell>
          <cell r="O62">
            <v>462855.91</v>
          </cell>
          <cell r="P62">
            <v>0</v>
          </cell>
          <cell r="Q62">
            <v>0</v>
          </cell>
        </row>
        <row r="63">
          <cell r="A63">
            <v>99004</v>
          </cell>
          <cell r="B63" t="str">
            <v>T.S.B.D. com capa selante exclusive fornecimento e transporte comercial de emulsão, inclusive lavagem da brita e transporte da areia e brita (Pedreira Tracomal/Pinheiros)</v>
          </cell>
          <cell r="C63">
            <v>0</v>
          </cell>
          <cell r="D63">
            <v>5.32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157777.79999999999</v>
          </cell>
          <cell r="K63">
            <v>839377.89</v>
          </cell>
          <cell r="L63">
            <v>0</v>
          </cell>
          <cell r="M63">
            <v>0</v>
          </cell>
          <cell r="N63">
            <v>157777.79999999999</v>
          </cell>
          <cell r="O63">
            <v>839377.89</v>
          </cell>
          <cell r="P63">
            <v>157777.79999999999</v>
          </cell>
          <cell r="Q63">
            <v>839377.89</v>
          </cell>
        </row>
        <row r="64">
          <cell r="A64">
            <v>40891</v>
          </cell>
          <cell r="B64" t="str">
            <v>Remoção de pavimentação poliédrica</v>
          </cell>
          <cell r="C64">
            <v>0</v>
          </cell>
          <cell r="D64">
            <v>10.66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16350.05</v>
          </cell>
          <cell r="K64">
            <v>174291.53</v>
          </cell>
          <cell r="L64">
            <v>0</v>
          </cell>
          <cell r="M64">
            <v>0</v>
          </cell>
          <cell r="N64">
            <v>16350.05</v>
          </cell>
          <cell r="O64">
            <v>174291.53</v>
          </cell>
          <cell r="P64">
            <v>16350.05</v>
          </cell>
          <cell r="Q64">
            <v>174291.53</v>
          </cell>
        </row>
        <row r="65">
          <cell r="A65">
            <v>40225</v>
          </cell>
          <cell r="B65" t="str">
            <v>Carga de material de 2ª categoria</v>
          </cell>
          <cell r="C65">
            <v>0</v>
          </cell>
          <cell r="D65">
            <v>2.2000000000000002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1700.4051999999997</v>
          </cell>
          <cell r="K65">
            <v>3740.89</v>
          </cell>
          <cell r="L65">
            <v>0</v>
          </cell>
          <cell r="M65">
            <v>0</v>
          </cell>
          <cell r="N65">
            <v>1700.4051999999997</v>
          </cell>
          <cell r="O65">
            <v>3740.89</v>
          </cell>
          <cell r="P65">
            <v>1700.4051999999997</v>
          </cell>
          <cell r="Q65">
            <v>3740.89</v>
          </cell>
        </row>
        <row r="66">
          <cell r="A66">
            <v>40230</v>
          </cell>
          <cell r="B66" t="str">
            <v>Escavação e carga de material de 1ª categoria com escavadeira</v>
          </cell>
          <cell r="C66">
            <v>0</v>
          </cell>
          <cell r="D66">
            <v>1.9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4087.5124999999998</v>
          </cell>
          <cell r="K66">
            <v>7766.27</v>
          </cell>
          <cell r="L66">
            <v>0</v>
          </cell>
          <cell r="M66">
            <v>0</v>
          </cell>
          <cell r="N66">
            <v>4087.5124999999998</v>
          </cell>
          <cell r="O66">
            <v>7766.27</v>
          </cell>
          <cell r="P66">
            <v>4087.5124999999998</v>
          </cell>
          <cell r="Q66">
            <v>7766.27</v>
          </cell>
        </row>
        <row r="67">
          <cell r="A67">
            <v>60020</v>
          </cell>
          <cell r="B67" t="str">
            <v>LOCAL COM DMT DE 3,1 A 5,0 KM (Caminhão basculante) - (Trecho - Bota-Fora) 0,6295XP+0,7084XR+1,1803 (XP=0,00 XR=3,57)</v>
          </cell>
          <cell r="C67">
            <v>0</v>
          </cell>
          <cell r="D67">
            <v>3.7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3139.2095999999997</v>
          </cell>
          <cell r="K67">
            <v>11615.07</v>
          </cell>
          <cell r="L67">
            <v>0</v>
          </cell>
          <cell r="M67">
            <v>0</v>
          </cell>
          <cell r="N67">
            <v>3139.2095999999997</v>
          </cell>
          <cell r="O67">
            <v>11615.07</v>
          </cell>
          <cell r="P67">
            <v>3139.2095999999997</v>
          </cell>
          <cell r="Q67">
            <v>11615.07</v>
          </cell>
        </row>
        <row r="68">
          <cell r="A68">
            <v>40884</v>
          </cell>
          <cell r="B68" t="str">
            <v>Pavimentação com Blocos de Concreto Esp.=8cm, colchão areia esp.=5cm, inclusive fornecimento e transporte dos blocos e areia.</v>
          </cell>
          <cell r="C68">
            <v>17650</v>
          </cell>
          <cell r="D68">
            <v>87.15</v>
          </cell>
          <cell r="E68">
            <v>1538197.5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6540.0499999999993</v>
          </cell>
          <cell r="K68">
            <v>569965.35</v>
          </cell>
          <cell r="L68">
            <v>0</v>
          </cell>
          <cell r="M68">
            <v>0</v>
          </cell>
          <cell r="N68">
            <v>24190.05</v>
          </cell>
          <cell r="O68">
            <v>2108162.85</v>
          </cell>
          <cell r="P68">
            <v>6540.0499999999993</v>
          </cell>
          <cell r="Q68">
            <v>569965.35</v>
          </cell>
        </row>
        <row r="69">
          <cell r="A69">
            <v>40892</v>
          </cell>
          <cell r="B69" t="str">
            <v xml:space="preserve">Remoção e reassentamento de paralelepípedos, inclusive perdas </v>
          </cell>
          <cell r="C69">
            <v>14630</v>
          </cell>
          <cell r="D69">
            <v>40.479999999999997</v>
          </cell>
          <cell r="E69">
            <v>592222.39999999991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11005</v>
          </cell>
          <cell r="M69">
            <v>445482.4</v>
          </cell>
          <cell r="N69">
            <v>3625</v>
          </cell>
          <cell r="O69">
            <v>146740</v>
          </cell>
          <cell r="P69">
            <v>0</v>
          </cell>
          <cell r="Q69">
            <v>0</v>
          </cell>
        </row>
        <row r="71">
          <cell r="A71">
            <v>40350</v>
          </cell>
          <cell r="B71" t="str">
            <v>Concreto ciclópico com 70% concreto 10,0 MPa e 30% de pedra de mão</v>
          </cell>
          <cell r="C71">
            <v>0</v>
          </cell>
          <cell r="D71">
            <v>287.20999999999998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143.04499999999999</v>
          </cell>
          <cell r="K71">
            <v>41083.949999999997</v>
          </cell>
          <cell r="L71">
            <v>0</v>
          </cell>
          <cell r="M71">
            <v>0</v>
          </cell>
          <cell r="N71">
            <v>143.04499999999999</v>
          </cell>
          <cell r="O71">
            <v>41083.949999999997</v>
          </cell>
          <cell r="P71">
            <v>143.04499999999999</v>
          </cell>
          <cell r="Q71">
            <v>41083.949999999997</v>
          </cell>
        </row>
        <row r="72">
          <cell r="A72">
            <v>40425</v>
          </cell>
          <cell r="B72" t="str">
            <v>Corpo BSTC (greide) diâmetro 0,40m CA-2 MF, inclusive escavação, reaterro e transporte do tubo</v>
          </cell>
          <cell r="C72">
            <v>3465</v>
          </cell>
          <cell r="D72">
            <v>106.6</v>
          </cell>
          <cell r="E72">
            <v>369369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3465</v>
          </cell>
          <cell r="O72">
            <v>369369</v>
          </cell>
          <cell r="P72">
            <v>0</v>
          </cell>
          <cell r="Q72">
            <v>0</v>
          </cell>
        </row>
        <row r="73">
          <cell r="A73">
            <v>40430</v>
          </cell>
          <cell r="B73" t="str">
            <v>Corpo BSTC (greide) diâmetro 0,60m CA-2 MF, inclusive escavação, reaterro e transporte do tubo</v>
          </cell>
          <cell r="C73">
            <v>130</v>
          </cell>
          <cell r="D73">
            <v>173.61</v>
          </cell>
          <cell r="E73">
            <v>22569.300000000003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163.99999999999994</v>
          </cell>
          <cell r="K73">
            <v>28472.04</v>
          </cell>
          <cell r="L73">
            <v>0</v>
          </cell>
          <cell r="M73">
            <v>0</v>
          </cell>
          <cell r="N73">
            <v>293.99999999999994</v>
          </cell>
          <cell r="O73">
            <v>51041.34</v>
          </cell>
          <cell r="P73">
            <v>163.99999999999994</v>
          </cell>
          <cell r="Q73">
            <v>28472.04</v>
          </cell>
        </row>
        <row r="74">
          <cell r="A74">
            <v>40434</v>
          </cell>
          <cell r="B74" t="str">
            <v>Corpo BSTC (greide) diâmetro 0,80m CA-2 MF, inclusive escavação, reaterro e transporte do tubo</v>
          </cell>
          <cell r="C74">
            <v>368</v>
          </cell>
          <cell r="D74">
            <v>358.18</v>
          </cell>
          <cell r="E74">
            <v>131810.23999999999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1334</v>
          </cell>
          <cell r="K74">
            <v>477812.12</v>
          </cell>
          <cell r="L74">
            <v>0</v>
          </cell>
          <cell r="M74">
            <v>0</v>
          </cell>
          <cell r="N74">
            <v>1702</v>
          </cell>
          <cell r="O74">
            <v>609622.36</v>
          </cell>
          <cell r="P74">
            <v>1334</v>
          </cell>
          <cell r="Q74">
            <v>477812.12</v>
          </cell>
        </row>
        <row r="75">
          <cell r="A75">
            <v>40513</v>
          </cell>
          <cell r="B75" t="str">
            <v>Berço de concreto ciclópico para BSTC diâmetro 0,40m</v>
          </cell>
          <cell r="C75">
            <v>3465</v>
          </cell>
          <cell r="D75">
            <v>53.24</v>
          </cell>
          <cell r="E75">
            <v>184476.6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3465</v>
          </cell>
          <cell r="O75">
            <v>184476.6</v>
          </cell>
          <cell r="P75">
            <v>0</v>
          </cell>
          <cell r="Q75">
            <v>0</v>
          </cell>
        </row>
        <row r="76">
          <cell r="A76">
            <v>40514</v>
          </cell>
          <cell r="B76" t="str">
            <v>Berço de concreto ciclópico para BSTC diâmetro 0,60m</v>
          </cell>
          <cell r="C76">
            <v>130</v>
          </cell>
          <cell r="D76">
            <v>112</v>
          </cell>
          <cell r="E76">
            <v>14560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163.99999999999994</v>
          </cell>
          <cell r="K76">
            <v>18368</v>
          </cell>
          <cell r="L76">
            <v>0</v>
          </cell>
          <cell r="M76">
            <v>0</v>
          </cell>
          <cell r="N76">
            <v>293.99999999999994</v>
          </cell>
          <cell r="O76">
            <v>32928</v>
          </cell>
          <cell r="P76">
            <v>163.99999999999994</v>
          </cell>
          <cell r="Q76">
            <v>18368</v>
          </cell>
        </row>
        <row r="77">
          <cell r="A77">
            <v>40515</v>
          </cell>
          <cell r="B77" t="str">
            <v>Berço de concreto ciclópico para BSTC diâmetro 0,80m</v>
          </cell>
          <cell r="C77">
            <v>368</v>
          </cell>
          <cell r="D77">
            <v>161.63</v>
          </cell>
          <cell r="E77">
            <v>59479.839999999997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1334.43</v>
          </cell>
          <cell r="K77">
            <v>215683.92</v>
          </cell>
          <cell r="L77">
            <v>0</v>
          </cell>
          <cell r="M77">
            <v>0</v>
          </cell>
          <cell r="N77">
            <v>1702.43</v>
          </cell>
          <cell r="O77">
            <v>275163.76</v>
          </cell>
          <cell r="P77">
            <v>1334.43</v>
          </cell>
          <cell r="Q77">
            <v>215683.92</v>
          </cell>
        </row>
        <row r="78">
          <cell r="A78">
            <v>40529</v>
          </cell>
          <cell r="B78" t="str">
            <v>Boca de concreto ciclópico para BSTC diâmetro 0,40m</v>
          </cell>
          <cell r="C78">
            <v>13</v>
          </cell>
          <cell r="D78">
            <v>357.23</v>
          </cell>
          <cell r="E78">
            <v>4643.99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24</v>
          </cell>
          <cell r="K78">
            <v>8573.52</v>
          </cell>
          <cell r="L78">
            <v>0</v>
          </cell>
          <cell r="M78">
            <v>0</v>
          </cell>
          <cell r="N78">
            <v>37</v>
          </cell>
          <cell r="O78">
            <v>13217.51</v>
          </cell>
          <cell r="P78">
            <v>24</v>
          </cell>
          <cell r="Q78">
            <v>8573.52</v>
          </cell>
        </row>
        <row r="79">
          <cell r="A79">
            <v>40530</v>
          </cell>
          <cell r="B79" t="str">
            <v>Boca de concreto ciclópico para BSTC diâmetro 0,60m</v>
          </cell>
          <cell r="C79">
            <v>1</v>
          </cell>
          <cell r="D79">
            <v>1036.4100000000001</v>
          </cell>
          <cell r="E79">
            <v>1036.4100000000001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2</v>
          </cell>
          <cell r="K79">
            <v>2072.8200000000002</v>
          </cell>
          <cell r="L79">
            <v>0</v>
          </cell>
          <cell r="M79">
            <v>0</v>
          </cell>
          <cell r="N79">
            <v>3</v>
          </cell>
          <cell r="O79">
            <v>3109.23</v>
          </cell>
          <cell r="P79">
            <v>2</v>
          </cell>
          <cell r="Q79">
            <v>2072.8200000000002</v>
          </cell>
        </row>
        <row r="80">
          <cell r="A80">
            <v>40531</v>
          </cell>
          <cell r="B80" t="str">
            <v>Boca de concreto ciclópico para BSTC diâmetro 0,80m</v>
          </cell>
          <cell r="C80">
            <v>41</v>
          </cell>
          <cell r="D80">
            <v>1075.72</v>
          </cell>
          <cell r="E80">
            <v>44104.520000000004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8</v>
          </cell>
          <cell r="K80">
            <v>8605.76</v>
          </cell>
          <cell r="L80">
            <v>0</v>
          </cell>
          <cell r="M80">
            <v>0</v>
          </cell>
          <cell r="N80">
            <v>49</v>
          </cell>
          <cell r="O80">
            <v>52710.28</v>
          </cell>
          <cell r="P80">
            <v>8</v>
          </cell>
          <cell r="Q80">
            <v>8605.76</v>
          </cell>
        </row>
        <row r="81">
          <cell r="A81">
            <v>40547</v>
          </cell>
          <cell r="B81" t="str">
            <v>Caixa Coletora de Concreto para BSTC diâmetro 0,80m H&gt;=2,50m</v>
          </cell>
          <cell r="C81">
            <v>5</v>
          </cell>
          <cell r="D81">
            <v>3201.89</v>
          </cell>
          <cell r="E81">
            <v>16009.449999999999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8</v>
          </cell>
          <cell r="K81">
            <v>25615.119999999999</v>
          </cell>
          <cell r="L81">
            <v>0</v>
          </cell>
          <cell r="M81">
            <v>0</v>
          </cell>
          <cell r="N81">
            <v>13</v>
          </cell>
          <cell r="O81">
            <v>41624.57</v>
          </cell>
          <cell r="P81">
            <v>8</v>
          </cell>
          <cell r="Q81">
            <v>25615.119999999999</v>
          </cell>
        </row>
        <row r="82">
          <cell r="A82">
            <v>40551</v>
          </cell>
          <cell r="B82" t="str">
            <v>Caixa de passagem para tubos de D-&gt;0,80m H-&gt;1,50m</v>
          </cell>
          <cell r="C82">
            <v>0</v>
          </cell>
          <cell r="D82">
            <v>1345.13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6</v>
          </cell>
          <cell r="K82">
            <v>8070.78</v>
          </cell>
          <cell r="L82">
            <v>0</v>
          </cell>
          <cell r="M82">
            <v>0</v>
          </cell>
          <cell r="N82">
            <v>6</v>
          </cell>
          <cell r="O82">
            <v>8070.78</v>
          </cell>
          <cell r="P82">
            <v>6</v>
          </cell>
          <cell r="Q82">
            <v>8070.78</v>
          </cell>
        </row>
        <row r="83">
          <cell r="A83">
            <v>40565</v>
          </cell>
          <cell r="B83" t="str">
            <v xml:space="preserve">Boca de lobo simples </v>
          </cell>
          <cell r="C83">
            <v>167</v>
          </cell>
          <cell r="D83">
            <v>1810.85</v>
          </cell>
          <cell r="E83">
            <v>302411.95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95</v>
          </cell>
          <cell r="M83">
            <v>172030.75</v>
          </cell>
          <cell r="N83">
            <v>72</v>
          </cell>
          <cell r="O83">
            <v>130381.2</v>
          </cell>
          <cell r="P83">
            <v>0</v>
          </cell>
          <cell r="Q83">
            <v>0</v>
          </cell>
        </row>
        <row r="84">
          <cell r="A84">
            <v>40650</v>
          </cell>
          <cell r="B84" t="str">
            <v xml:space="preserve">Dreno de alívio de pavimento (DP - DAP - 01), com utilização de geotextil não tecido RT 07 Kn/m, inclusive tansporte da brita </v>
          </cell>
          <cell r="C84">
            <v>360</v>
          </cell>
          <cell r="D84">
            <v>45.3</v>
          </cell>
          <cell r="E84">
            <v>16307.999999999998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330</v>
          </cell>
          <cell r="M84">
            <v>14949</v>
          </cell>
          <cell r="N84">
            <v>30</v>
          </cell>
          <cell r="O84">
            <v>1359</v>
          </cell>
          <cell r="P84">
            <v>0</v>
          </cell>
          <cell r="Q84">
            <v>0</v>
          </cell>
        </row>
        <row r="85">
          <cell r="A85">
            <v>40646</v>
          </cell>
          <cell r="B85" t="str">
            <v>Dreno profundo D=0,20m com enchimento de areia, escavação em material 1ª categoria (DPS-01), inclusive transporte da areia e do tubo</v>
          </cell>
          <cell r="C85">
            <v>2340</v>
          </cell>
          <cell r="D85">
            <v>56.9</v>
          </cell>
          <cell r="E85">
            <v>133146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1540</v>
          </cell>
          <cell r="M85">
            <v>87626</v>
          </cell>
          <cell r="N85">
            <v>800</v>
          </cell>
          <cell r="O85">
            <v>45520</v>
          </cell>
          <cell r="P85">
            <v>0</v>
          </cell>
          <cell r="Q85">
            <v>0</v>
          </cell>
        </row>
        <row r="86">
          <cell r="A86">
            <v>40678</v>
          </cell>
          <cell r="B86" t="str">
            <v>Descida d'agua concreto armado (calha) c/ caiação (DSA-01A) canal</v>
          </cell>
          <cell r="C86">
            <v>11</v>
          </cell>
          <cell r="D86">
            <v>301.61</v>
          </cell>
          <cell r="E86">
            <v>3317.71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424.6</v>
          </cell>
          <cell r="K86">
            <v>128063.6</v>
          </cell>
          <cell r="L86">
            <v>0</v>
          </cell>
          <cell r="M86">
            <v>0</v>
          </cell>
          <cell r="N86">
            <v>435.6</v>
          </cell>
          <cell r="O86">
            <v>131381.31</v>
          </cell>
          <cell r="P86">
            <v>424.6</v>
          </cell>
          <cell r="Q86">
            <v>128063.6</v>
          </cell>
        </row>
        <row r="87">
          <cell r="A87">
            <v>40673</v>
          </cell>
          <cell r="B87" t="str">
            <v>Entrada para descida d'água EDA-01</v>
          </cell>
          <cell r="C87">
            <v>1</v>
          </cell>
          <cell r="D87">
            <v>68.260000000000005</v>
          </cell>
          <cell r="E87">
            <v>68.260000000000005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132</v>
          </cell>
          <cell r="K87">
            <v>9010.32</v>
          </cell>
          <cell r="L87">
            <v>0</v>
          </cell>
          <cell r="M87">
            <v>0</v>
          </cell>
          <cell r="N87">
            <v>133</v>
          </cell>
          <cell r="O87">
            <v>9078.58</v>
          </cell>
          <cell r="P87">
            <v>132</v>
          </cell>
          <cell r="Q87">
            <v>9010.32</v>
          </cell>
        </row>
        <row r="88">
          <cell r="A88">
            <v>40674</v>
          </cell>
          <cell r="B88" t="str">
            <v>Entrada para descida d'água EDA-02</v>
          </cell>
          <cell r="C88">
            <v>3</v>
          </cell>
          <cell r="D88">
            <v>72.64</v>
          </cell>
          <cell r="E88">
            <v>217.92000000000002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12</v>
          </cell>
          <cell r="K88">
            <v>871.68</v>
          </cell>
          <cell r="L88">
            <v>0</v>
          </cell>
          <cell r="M88">
            <v>0</v>
          </cell>
          <cell r="N88">
            <v>15</v>
          </cell>
          <cell r="O88">
            <v>1089.5999999999999</v>
          </cell>
          <cell r="P88">
            <v>12</v>
          </cell>
          <cell r="Q88">
            <v>871.68</v>
          </cell>
        </row>
        <row r="89">
          <cell r="A89">
            <v>40680</v>
          </cell>
          <cell r="B89" t="str">
            <v>Descida d'água concreto simples (degraus) c/caiação (DSA-03) degrau</v>
          </cell>
          <cell r="C89">
            <v>0</v>
          </cell>
          <cell r="D89">
            <v>226.37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13</v>
          </cell>
          <cell r="K89">
            <v>2942.81</v>
          </cell>
          <cell r="L89">
            <v>0</v>
          </cell>
          <cell r="M89">
            <v>0</v>
          </cell>
          <cell r="N89">
            <v>13</v>
          </cell>
          <cell r="O89">
            <v>2942.81</v>
          </cell>
          <cell r="P89">
            <v>13</v>
          </cell>
          <cell r="Q89">
            <v>2942.81</v>
          </cell>
        </row>
        <row r="90">
          <cell r="A90">
            <v>40706</v>
          </cell>
          <cell r="B90" t="str">
            <v>Transposição de segmento de sarjeta - TSS 01, inclusive transporte do tubo de concreto</v>
          </cell>
          <cell r="C90">
            <v>609</v>
          </cell>
          <cell r="D90">
            <v>217.08</v>
          </cell>
          <cell r="E90">
            <v>132201.72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555</v>
          </cell>
          <cell r="M90">
            <v>120479.4</v>
          </cell>
          <cell r="N90">
            <v>54</v>
          </cell>
          <cell r="O90">
            <v>11722.32</v>
          </cell>
          <cell r="P90">
            <v>0</v>
          </cell>
          <cell r="Q90">
            <v>0</v>
          </cell>
        </row>
        <row r="91">
          <cell r="A91">
            <v>40698</v>
          </cell>
          <cell r="B91" t="str">
            <v>Valeta de proteção de aterro enleivada (VPA-01 DNIT)</v>
          </cell>
          <cell r="C91">
            <v>6031</v>
          </cell>
          <cell r="D91">
            <v>46</v>
          </cell>
          <cell r="E91">
            <v>277426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6031</v>
          </cell>
          <cell r="O91">
            <v>277426</v>
          </cell>
          <cell r="P91">
            <v>0</v>
          </cell>
          <cell r="Q91">
            <v>0</v>
          </cell>
        </row>
        <row r="92">
          <cell r="A92">
            <v>40661</v>
          </cell>
          <cell r="B92" t="str">
            <v>Meio fio de concreto MFC 01, inclusive caiação</v>
          </cell>
          <cell r="C92">
            <v>0</v>
          </cell>
          <cell r="D92">
            <v>71.81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103</v>
          </cell>
          <cell r="K92">
            <v>7396.43</v>
          </cell>
          <cell r="L92">
            <v>0</v>
          </cell>
          <cell r="M92">
            <v>0</v>
          </cell>
          <cell r="N92">
            <v>103</v>
          </cell>
          <cell r="O92">
            <v>7396.43</v>
          </cell>
          <cell r="P92">
            <v>103</v>
          </cell>
          <cell r="Q92">
            <v>7396.43</v>
          </cell>
        </row>
        <row r="93">
          <cell r="A93">
            <v>40662</v>
          </cell>
          <cell r="B93" t="str">
            <v>Meio fio de concreto MFC 05, inclusive caiação</v>
          </cell>
          <cell r="C93">
            <v>5620</v>
          </cell>
          <cell r="D93">
            <v>32.83</v>
          </cell>
          <cell r="E93">
            <v>184504.59999999998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14039.801500000001</v>
          </cell>
          <cell r="K93">
            <v>460926.68</v>
          </cell>
          <cell r="L93">
            <v>0</v>
          </cell>
          <cell r="M93">
            <v>0</v>
          </cell>
          <cell r="N93">
            <v>19659.801500000001</v>
          </cell>
          <cell r="O93">
            <v>645431.29</v>
          </cell>
          <cell r="P93">
            <v>14039.801500000001</v>
          </cell>
          <cell r="Q93">
            <v>460926.68</v>
          </cell>
        </row>
        <row r="94">
          <cell r="A94">
            <v>40373</v>
          </cell>
          <cell r="B94" t="str">
            <v>Demolição manual de concreto simples ou ciclópico</v>
          </cell>
          <cell r="C94">
            <v>0</v>
          </cell>
          <cell r="D94">
            <v>153.66999999999999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674.36009999999999</v>
          </cell>
          <cell r="K94">
            <v>103628.91</v>
          </cell>
          <cell r="L94">
            <v>0</v>
          </cell>
          <cell r="M94">
            <v>0</v>
          </cell>
          <cell r="N94">
            <v>674.36009999999999</v>
          </cell>
          <cell r="O94">
            <v>103628.90000000001</v>
          </cell>
          <cell r="P94">
            <v>674.36009999999999</v>
          </cell>
          <cell r="Q94">
            <v>103628.91</v>
          </cell>
        </row>
        <row r="95">
          <cell r="A95">
            <v>40734</v>
          </cell>
          <cell r="B95" t="str">
            <v>Dissipador de energia aplicado a saída de bueiro/descida d'água de aterro (DEB-03)</v>
          </cell>
          <cell r="C95">
            <v>0</v>
          </cell>
          <cell r="D95">
            <v>1531.4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</v>
          </cell>
          <cell r="K95">
            <v>1531.4</v>
          </cell>
          <cell r="L95">
            <v>0</v>
          </cell>
          <cell r="M95">
            <v>0</v>
          </cell>
          <cell r="N95">
            <v>1</v>
          </cell>
          <cell r="O95">
            <v>1531.4</v>
          </cell>
          <cell r="P95">
            <v>1</v>
          </cell>
          <cell r="Q95">
            <v>1531.4</v>
          </cell>
        </row>
        <row r="96">
          <cell r="A96">
            <v>41336</v>
          </cell>
          <cell r="B96" t="str">
            <v xml:space="preserve">Sarjeta de Concreto SCC 40/15 </v>
          </cell>
          <cell r="C96">
            <v>41677</v>
          </cell>
          <cell r="D96">
            <v>58.28</v>
          </cell>
          <cell r="E96">
            <v>2428935.56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41536</v>
          </cell>
          <cell r="M96">
            <v>2420718.08</v>
          </cell>
          <cell r="N96">
            <v>141</v>
          </cell>
          <cell r="O96">
            <v>8217.48</v>
          </cell>
          <cell r="P96">
            <v>0</v>
          </cell>
          <cell r="Q96">
            <v>0</v>
          </cell>
        </row>
        <row r="97">
          <cell r="A97">
            <v>41161</v>
          </cell>
          <cell r="B97" t="str">
            <v>Caixa boca de lobo pré-moldado 1,20 x 1,20m</v>
          </cell>
          <cell r="C97">
            <v>0</v>
          </cell>
          <cell r="D97">
            <v>2776.33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24</v>
          </cell>
          <cell r="K97">
            <v>66631.92</v>
          </cell>
          <cell r="L97">
            <v>0</v>
          </cell>
          <cell r="M97">
            <v>0</v>
          </cell>
          <cell r="N97">
            <v>24</v>
          </cell>
          <cell r="O97">
            <v>66631.92</v>
          </cell>
          <cell r="P97">
            <v>24</v>
          </cell>
          <cell r="Q97">
            <v>66631.92</v>
          </cell>
        </row>
        <row r="98">
          <cell r="A98">
            <v>40258</v>
          </cell>
          <cell r="B98" t="str">
            <v>Escavação Manual em mat. 1ª cat. H= 0,00 a 1,50m</v>
          </cell>
          <cell r="C98">
            <v>104</v>
          </cell>
          <cell r="D98">
            <v>46.02</v>
          </cell>
          <cell r="E98">
            <v>4786.08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104</v>
          </cell>
          <cell r="O98">
            <v>4786.08</v>
          </cell>
          <cell r="P98">
            <v>0</v>
          </cell>
          <cell r="Q98">
            <v>0</v>
          </cell>
        </row>
        <row r="99">
          <cell r="A99">
            <v>40282</v>
          </cell>
          <cell r="B99" t="str">
            <v xml:space="preserve">Escavação mecânica em material de 1ª categoria H=0,00 a 1,50 m </v>
          </cell>
          <cell r="C99">
            <v>1044</v>
          </cell>
          <cell r="D99">
            <v>11.56</v>
          </cell>
          <cell r="E99">
            <v>12068.640000000001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1044</v>
          </cell>
          <cell r="O99">
            <v>12068.64</v>
          </cell>
          <cell r="P99">
            <v>0</v>
          </cell>
          <cell r="Q99">
            <v>0</v>
          </cell>
        </row>
        <row r="100">
          <cell r="A100">
            <v>40656</v>
          </cell>
          <cell r="B100" t="str">
            <v>Boca de saída de dreno profundo BSD-01</v>
          </cell>
          <cell r="C100">
            <v>7</v>
          </cell>
          <cell r="D100">
            <v>202.67</v>
          </cell>
          <cell r="E100">
            <v>1418.6899999999998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7</v>
          </cell>
          <cell r="O100">
            <v>1418.69</v>
          </cell>
          <cell r="P100">
            <v>0</v>
          </cell>
          <cell r="Q100">
            <v>0</v>
          </cell>
        </row>
        <row r="101">
          <cell r="A101">
            <v>40666</v>
          </cell>
          <cell r="B101" t="str">
            <v>Sarjeta de concreto  DP-1 (0,081 m³/m) calha triangular, inclusive caiação</v>
          </cell>
          <cell r="C101">
            <v>0</v>
          </cell>
          <cell r="D101">
            <v>54.63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240.4</v>
          </cell>
          <cell r="K101">
            <v>13133.05</v>
          </cell>
          <cell r="L101">
            <v>0</v>
          </cell>
          <cell r="M101">
            <v>0</v>
          </cell>
          <cell r="N101">
            <v>240.4</v>
          </cell>
          <cell r="O101">
            <v>13133.05</v>
          </cell>
          <cell r="P101">
            <v>240.4</v>
          </cell>
          <cell r="Q101">
            <v>13133.05</v>
          </cell>
        </row>
        <row r="102">
          <cell r="A102">
            <v>40747</v>
          </cell>
          <cell r="B102" t="str">
            <v>Remoção de bueiros existentes</v>
          </cell>
          <cell r="C102">
            <v>28</v>
          </cell>
          <cell r="D102">
            <v>100.66</v>
          </cell>
          <cell r="E102">
            <v>2818.48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28</v>
          </cell>
          <cell r="O102">
            <v>2818.48</v>
          </cell>
          <cell r="P102">
            <v>0</v>
          </cell>
          <cell r="Q102">
            <v>0</v>
          </cell>
        </row>
        <row r="103">
          <cell r="A103">
            <v>60022</v>
          </cell>
          <cell r="B103" t="str">
            <v>LOCAL COM DMT de 10,1 a 15,0 km (Caminhão basculante) 0,546XP+0,579XR+1,231 (XP=1,00 XR=12,90)</v>
          </cell>
          <cell r="C103">
            <v>10</v>
          </cell>
          <cell r="D103">
            <v>9.24</v>
          </cell>
          <cell r="E103">
            <v>92.4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10</v>
          </cell>
          <cell r="O103">
            <v>92.4</v>
          </cell>
          <cell r="P103">
            <v>0</v>
          </cell>
          <cell r="Q103">
            <v>0</v>
          </cell>
        </row>
        <row r="104">
          <cell r="A104">
            <v>40302</v>
          </cell>
          <cell r="B104" t="str">
            <v>Reaterro de cavas c/ compactação manual (apiloamento)</v>
          </cell>
          <cell r="C104">
            <v>21</v>
          </cell>
          <cell r="D104">
            <v>48.38</v>
          </cell>
          <cell r="E104">
            <v>1015.98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21</v>
          </cell>
          <cell r="O104">
            <v>1015.98</v>
          </cell>
          <cell r="P104">
            <v>0</v>
          </cell>
          <cell r="Q104">
            <v>0</v>
          </cell>
        </row>
        <row r="105">
          <cell r="A105">
            <v>99001</v>
          </cell>
          <cell r="B105" t="str">
            <v>Tampa de concreto para caixa coletora</v>
          </cell>
          <cell r="C105">
            <v>5</v>
          </cell>
          <cell r="D105">
            <v>175.37</v>
          </cell>
          <cell r="E105">
            <v>876.85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8</v>
          </cell>
          <cell r="K105">
            <v>1402.96</v>
          </cell>
          <cell r="L105">
            <v>0</v>
          </cell>
          <cell r="M105">
            <v>0</v>
          </cell>
          <cell r="N105">
            <v>13</v>
          </cell>
          <cell r="O105">
            <v>2279.81</v>
          </cell>
          <cell r="P105">
            <v>8</v>
          </cell>
          <cell r="Q105">
            <v>1402.96</v>
          </cell>
        </row>
        <row r="107">
          <cell r="A107">
            <v>40971</v>
          </cell>
          <cell r="B107" t="str">
            <v xml:space="preserve">Emulex RR-2C (SBR), Fornecimento - (Revestimento) </v>
          </cell>
          <cell r="C107">
            <v>739.2</v>
          </cell>
          <cell r="D107">
            <v>1220</v>
          </cell>
          <cell r="E107">
            <v>901824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739.2</v>
          </cell>
          <cell r="M107">
            <v>901824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40969</v>
          </cell>
          <cell r="B108" t="str">
            <v xml:space="preserve">Emulsão RR-2C, Fornecimento - (Capa Selante e Revestimento) </v>
          </cell>
          <cell r="C108">
            <v>123.2</v>
          </cell>
          <cell r="D108">
            <v>1178</v>
          </cell>
          <cell r="E108">
            <v>145129.60000000001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688.84999999999991</v>
          </cell>
          <cell r="K108">
            <v>811465.3</v>
          </cell>
          <cell r="L108">
            <v>0</v>
          </cell>
          <cell r="M108">
            <v>0</v>
          </cell>
          <cell r="N108">
            <v>812.05</v>
          </cell>
          <cell r="O108">
            <v>956594.9</v>
          </cell>
          <cell r="P108">
            <v>688.84999999999991</v>
          </cell>
          <cell r="Q108">
            <v>811465.3</v>
          </cell>
        </row>
        <row r="110">
          <cell r="A110">
            <v>40975</v>
          </cell>
          <cell r="B110" t="str">
            <v xml:space="preserve">Emulsão RR-1C, Forneciento - (Pintura de ligação) </v>
          </cell>
          <cell r="C110">
            <v>98.6</v>
          </cell>
          <cell r="D110">
            <v>1128</v>
          </cell>
          <cell r="E110">
            <v>111220.79999999999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98.6</v>
          </cell>
          <cell r="M110">
            <v>111220.8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40968</v>
          </cell>
          <cell r="B111" t="str">
            <v>CM-30, Fornecimento</v>
          </cell>
          <cell r="C111">
            <v>295.7</v>
          </cell>
          <cell r="D111">
            <v>1876</v>
          </cell>
          <cell r="E111">
            <v>554733.19999999995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4.0520000000000209</v>
          </cell>
          <cell r="K111">
            <v>7601.55</v>
          </cell>
          <cell r="L111">
            <v>0</v>
          </cell>
          <cell r="M111">
            <v>0</v>
          </cell>
          <cell r="N111">
            <v>299.75200000000001</v>
          </cell>
          <cell r="O111">
            <v>562334.75</v>
          </cell>
          <cell r="P111">
            <v>4.0520000000000209</v>
          </cell>
          <cell r="Q111">
            <v>7601.55</v>
          </cell>
        </row>
        <row r="112">
          <cell r="A112">
            <v>42521</v>
          </cell>
          <cell r="B112" t="str">
            <v>Bonificação de 20,14% sobre Materiais Betuminosos nos municipios com ISS = 3,00%</v>
          </cell>
          <cell r="C112">
            <v>0.20100000000000001</v>
          </cell>
          <cell r="D112">
            <v>1712907.6</v>
          </cell>
          <cell r="E112">
            <v>344294.42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0.20100000000000001</v>
          </cell>
          <cell r="M112">
            <v>-38989.56</v>
          </cell>
          <cell r="N112">
            <v>0.20100000000000001</v>
          </cell>
          <cell r="O112">
            <v>305304.86</v>
          </cell>
          <cell r="P112">
            <v>0</v>
          </cell>
          <cell r="Q112">
            <v>0</v>
          </cell>
        </row>
        <row r="114">
          <cell r="A114">
            <v>40911</v>
          </cell>
          <cell r="B114" t="str">
            <v xml:space="preserve">Calçada de concreto </v>
          </cell>
          <cell r="C114">
            <v>8400</v>
          </cell>
          <cell r="D114">
            <v>23</v>
          </cell>
          <cell r="E114">
            <v>193200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8400</v>
          </cell>
          <cell r="O114">
            <v>193200</v>
          </cell>
          <cell r="P114">
            <v>0</v>
          </cell>
          <cell r="Q114">
            <v>0</v>
          </cell>
        </row>
        <row r="115">
          <cell r="A115">
            <v>40902</v>
          </cell>
          <cell r="B115" t="str">
            <v>Deslocamento de cerca de madeira com 4 fios de arame</v>
          </cell>
          <cell r="C115">
            <v>48243</v>
          </cell>
          <cell r="D115">
            <v>2.89</v>
          </cell>
          <cell r="E115">
            <v>139422.27000000002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48243</v>
          </cell>
          <cell r="M115">
            <v>139422.26999999999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40903</v>
          </cell>
          <cell r="B116" t="str">
            <v>Cerca de arame farpado 4 fios com postes cada 2,5 m, esticadores de concreto a cada 25,0 m</v>
          </cell>
          <cell r="C116">
            <v>5360</v>
          </cell>
          <cell r="D116">
            <v>18.329999999999998</v>
          </cell>
          <cell r="E116">
            <v>98248.799999999988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5360</v>
          </cell>
          <cell r="M116">
            <v>98248.8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41365</v>
          </cell>
          <cell r="B117" t="str">
            <v>Cerca de arame farpado 4 fios com mourões, cada 2,5 m, esticadores de madeira a cada 60,0 m, inclusive transporte do arame farpado e mourão.</v>
          </cell>
          <cell r="C117">
            <v>0</v>
          </cell>
          <cell r="D117">
            <v>8.75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53603</v>
          </cell>
          <cell r="K117">
            <v>469026.25</v>
          </cell>
          <cell r="L117">
            <v>0</v>
          </cell>
          <cell r="M117">
            <v>0</v>
          </cell>
          <cell r="N117">
            <v>53603</v>
          </cell>
          <cell r="O117">
            <v>469026.25</v>
          </cell>
          <cell r="P117">
            <v>53603</v>
          </cell>
          <cell r="Q117">
            <v>469026.25</v>
          </cell>
        </row>
        <row r="118">
          <cell r="A118">
            <v>40908</v>
          </cell>
          <cell r="B118" t="str">
            <v>Mata-burro</v>
          </cell>
          <cell r="C118">
            <v>0</v>
          </cell>
          <cell r="D118">
            <v>4867.51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>
            <v>4867.51</v>
          </cell>
          <cell r="L118">
            <v>0</v>
          </cell>
          <cell r="M118">
            <v>0</v>
          </cell>
          <cell r="N118">
            <v>1</v>
          </cell>
          <cell r="O118">
            <v>4867.51</v>
          </cell>
          <cell r="P118">
            <v>1</v>
          </cell>
          <cell r="Q118">
            <v>4867.51</v>
          </cell>
        </row>
        <row r="119">
          <cell r="A119">
            <v>41109</v>
          </cell>
          <cell r="B119" t="str">
            <v>Demolição de cerca de madeira com 4 fios</v>
          </cell>
          <cell r="C119">
            <v>5360</v>
          </cell>
          <cell r="D119">
            <v>2.02</v>
          </cell>
          <cell r="E119">
            <v>10827.2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48243</v>
          </cell>
          <cell r="K119">
            <v>97450.86</v>
          </cell>
          <cell r="L119">
            <v>0</v>
          </cell>
          <cell r="M119">
            <v>0</v>
          </cell>
          <cell r="N119">
            <v>53603</v>
          </cell>
          <cell r="O119">
            <v>108278.06</v>
          </cell>
          <cell r="P119">
            <v>48243</v>
          </cell>
          <cell r="Q119">
            <v>97450.86</v>
          </cell>
        </row>
        <row r="120">
          <cell r="A120">
            <v>40929</v>
          </cell>
          <cell r="B120" t="str">
            <v xml:space="preserve">Defensa metálica (1 lamina com espessura = 3 mm), fornecimento e colocação </v>
          </cell>
          <cell r="C120">
            <v>940</v>
          </cell>
          <cell r="D120">
            <v>132.32</v>
          </cell>
          <cell r="E120">
            <v>124380.79999999999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940</v>
          </cell>
          <cell r="O120">
            <v>124380.8</v>
          </cell>
          <cell r="P120">
            <v>0</v>
          </cell>
          <cell r="Q120">
            <v>0</v>
          </cell>
        </row>
        <row r="121">
          <cell r="A121">
            <v>40372</v>
          </cell>
          <cell r="B121" t="str">
            <v>Demolição manual alvenaria tijolo furado assentado com argamassa</v>
          </cell>
          <cell r="C121">
            <v>284</v>
          </cell>
          <cell r="D121">
            <v>128.6</v>
          </cell>
          <cell r="E121">
            <v>36522.400000000001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271.20499999999998</v>
          </cell>
          <cell r="M121">
            <v>34876.949999999997</v>
          </cell>
          <cell r="N121">
            <v>12.795000000000016</v>
          </cell>
          <cell r="O121">
            <v>1645.43</v>
          </cell>
          <cell r="P121">
            <v>0</v>
          </cell>
          <cell r="Q121">
            <v>0</v>
          </cell>
        </row>
        <row r="122">
          <cell r="A122">
            <v>41575</v>
          </cell>
          <cell r="B122" t="str">
            <v>Alvenaria de bloc (39x19x09) cm espessura 09 cm</v>
          </cell>
          <cell r="C122">
            <v>1893</v>
          </cell>
          <cell r="D122">
            <v>42.89</v>
          </cell>
          <cell r="E122">
            <v>81190.77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1799.952</v>
          </cell>
          <cell r="M122">
            <v>77199.930000000008</v>
          </cell>
          <cell r="N122">
            <v>93.048000000000002</v>
          </cell>
          <cell r="O122">
            <v>3990.82</v>
          </cell>
          <cell r="P122">
            <v>0</v>
          </cell>
          <cell r="Q122">
            <v>0</v>
          </cell>
        </row>
        <row r="123">
          <cell r="A123">
            <v>40377</v>
          </cell>
          <cell r="B123" t="str">
            <v>Chapisco com argamassa de cimento e areia no traço 1:3</v>
          </cell>
          <cell r="C123">
            <v>3786</v>
          </cell>
          <cell r="D123">
            <v>4.5</v>
          </cell>
          <cell r="E123">
            <v>17037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3767.395</v>
          </cell>
          <cell r="M123">
            <v>16953.260000000002</v>
          </cell>
          <cell r="N123">
            <v>18.605000000000018</v>
          </cell>
          <cell r="O123">
            <v>83.72</v>
          </cell>
          <cell r="P123">
            <v>0</v>
          </cell>
          <cell r="Q123">
            <v>0</v>
          </cell>
        </row>
        <row r="124">
          <cell r="A124">
            <v>41244</v>
          </cell>
          <cell r="B124" t="str">
            <v>Pintura em látex acrílica em parede externa, sem massa corrida, três demãos</v>
          </cell>
          <cell r="C124">
            <v>3786</v>
          </cell>
          <cell r="D124">
            <v>13.61</v>
          </cell>
          <cell r="E124">
            <v>51527.46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3786</v>
          </cell>
          <cell r="M124">
            <v>51527.46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40910</v>
          </cell>
          <cell r="B125" t="str">
            <v>Abrigo de ônibus - Rodovia Rural - 3,40 m x 6,00 m</v>
          </cell>
          <cell r="C125">
            <v>8</v>
          </cell>
          <cell r="D125">
            <v>9575.9</v>
          </cell>
          <cell r="E125">
            <v>76607.199999999997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8</v>
          </cell>
          <cell r="O125">
            <v>76607.199999999997</v>
          </cell>
          <cell r="P125">
            <v>0</v>
          </cell>
          <cell r="Q125">
            <v>0</v>
          </cell>
        </row>
        <row r="127">
          <cell r="A127">
            <v>42202</v>
          </cell>
          <cell r="B127" t="str">
            <v xml:space="preserve">Arborização para paisagismo (mudas viveiro de espera) com Altura até 150cm - (Paisagismo) </v>
          </cell>
          <cell r="C127">
            <v>393</v>
          </cell>
          <cell r="D127">
            <v>75.8</v>
          </cell>
          <cell r="E127">
            <v>29789.399999999998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393</v>
          </cell>
          <cell r="O127">
            <v>29789.4</v>
          </cell>
          <cell r="P127">
            <v>0</v>
          </cell>
          <cell r="Q127">
            <v>0</v>
          </cell>
        </row>
        <row r="128">
          <cell r="A128">
            <v>42200</v>
          </cell>
          <cell r="B128" t="str">
            <v>Hidrossemadura simples - (Taludes de corte e aterro)</v>
          </cell>
          <cell r="C128">
            <v>56510</v>
          </cell>
          <cell r="D128">
            <v>2.1</v>
          </cell>
          <cell r="E128">
            <v>118671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72879.847999999998</v>
          </cell>
          <cell r="K128">
            <v>153047.67999999999</v>
          </cell>
          <cell r="L128">
            <v>0</v>
          </cell>
          <cell r="M128">
            <v>0</v>
          </cell>
          <cell r="N128">
            <v>129389.848</v>
          </cell>
          <cell r="O128">
            <v>271718.68</v>
          </cell>
          <cell r="P128">
            <v>72879.847999999998</v>
          </cell>
          <cell r="Q128">
            <v>153047.67999999999</v>
          </cell>
        </row>
        <row r="129">
          <cell r="A129">
            <v>42200</v>
          </cell>
          <cell r="B129" t="str">
            <v>Hidrossemadura simples em taludes - (Jazida)</v>
          </cell>
          <cell r="C129">
            <v>0</v>
          </cell>
          <cell r="D129">
            <v>2.1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147280</v>
          </cell>
          <cell r="K129">
            <v>309288</v>
          </cell>
          <cell r="L129">
            <v>0</v>
          </cell>
          <cell r="M129">
            <v>0</v>
          </cell>
          <cell r="N129">
            <v>147280</v>
          </cell>
          <cell r="O129">
            <v>309288</v>
          </cell>
          <cell r="P129">
            <v>147280</v>
          </cell>
          <cell r="Q129">
            <v>309288</v>
          </cell>
        </row>
        <row r="130">
          <cell r="A130">
            <v>42200</v>
          </cell>
          <cell r="B130" t="str">
            <v>Hidrossemadura simples em taludes - (Interseções)</v>
          </cell>
          <cell r="C130">
            <v>6500</v>
          </cell>
          <cell r="D130">
            <v>2.1</v>
          </cell>
          <cell r="E130">
            <v>13650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6500</v>
          </cell>
          <cell r="O130">
            <v>13650</v>
          </cell>
          <cell r="P130">
            <v>0</v>
          </cell>
          <cell r="Q130">
            <v>0</v>
          </cell>
        </row>
        <row r="131">
          <cell r="A131">
            <v>42200</v>
          </cell>
          <cell r="B131" t="str">
            <v>Hidrossemadura simples em taludes - (Canteiro)</v>
          </cell>
          <cell r="C131">
            <v>5445</v>
          </cell>
          <cell r="D131">
            <v>2.1</v>
          </cell>
          <cell r="E131">
            <v>11434.5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5445</v>
          </cell>
          <cell r="O131">
            <v>11434.5</v>
          </cell>
          <cell r="P131">
            <v>0</v>
          </cell>
          <cell r="Q131">
            <v>0</v>
          </cell>
        </row>
        <row r="132">
          <cell r="A132">
            <v>42039</v>
          </cell>
          <cell r="B132" t="str">
            <v>Revestimento vegetal por hidrossemeadura com manta de fibras vegetais (Jazidas)</v>
          </cell>
          <cell r="C132">
            <v>243695</v>
          </cell>
          <cell r="D132">
            <v>8.6999999999999993</v>
          </cell>
          <cell r="E132">
            <v>2120146.5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243695</v>
          </cell>
          <cell r="M132">
            <v>2120146.5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42200</v>
          </cell>
          <cell r="B133" t="str">
            <v>Hidrossemadura simples em taludes - (Bota-Fora)</v>
          </cell>
          <cell r="C133">
            <v>785</v>
          </cell>
          <cell r="D133">
            <v>2.1</v>
          </cell>
          <cell r="E133">
            <v>1648.5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107537.85</v>
          </cell>
          <cell r="K133">
            <v>225829.48</v>
          </cell>
          <cell r="L133">
            <v>0</v>
          </cell>
          <cell r="M133">
            <v>0</v>
          </cell>
          <cell r="N133">
            <v>108322.85</v>
          </cell>
          <cell r="O133">
            <v>227477.98</v>
          </cell>
          <cell r="P133">
            <v>107537.85</v>
          </cell>
          <cell r="Q133">
            <v>225829.48</v>
          </cell>
        </row>
        <row r="134">
          <cell r="A134">
            <v>42202</v>
          </cell>
          <cell r="B134" t="str">
            <v xml:space="preserve">Arborização para paisagismo (mudas viveiro de espera) com Altura até 150cm - (Compensação Ambiental ) </v>
          </cell>
          <cell r="C134">
            <v>194</v>
          </cell>
          <cell r="D134">
            <v>84.22</v>
          </cell>
          <cell r="E134">
            <v>16338.68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194</v>
          </cell>
          <cell r="O134">
            <v>16338.68</v>
          </cell>
          <cell r="P134">
            <v>0</v>
          </cell>
          <cell r="Q134">
            <v>0</v>
          </cell>
        </row>
        <row r="135">
          <cell r="A135">
            <v>42041</v>
          </cell>
          <cell r="B135" t="str">
            <v>Barreira de siltagem com mourões diâm. 0,10m e altura 1,60m, 1 de reaproveitamento</v>
          </cell>
          <cell r="C135">
            <v>163</v>
          </cell>
          <cell r="D135">
            <v>21.3</v>
          </cell>
          <cell r="E135">
            <v>3471.9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163</v>
          </cell>
          <cell r="O135">
            <v>3471.9</v>
          </cell>
          <cell r="P135">
            <v>0</v>
          </cell>
          <cell r="Q135">
            <v>0</v>
          </cell>
        </row>
        <row r="136">
          <cell r="A136">
            <v>40953</v>
          </cell>
          <cell r="B136" t="str">
            <v xml:space="preserve">Cerca de tela galvanizada fio 12 malha 3" x 3", com altura de 1,80 m - Passagem de animais </v>
          </cell>
          <cell r="C136">
            <v>440</v>
          </cell>
          <cell r="D136">
            <v>51.9</v>
          </cell>
          <cell r="E136">
            <v>22836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440</v>
          </cell>
          <cell r="O136">
            <v>22836</v>
          </cell>
          <cell r="P136">
            <v>0</v>
          </cell>
          <cell r="Q136">
            <v>0</v>
          </cell>
        </row>
        <row r="137">
          <cell r="A137">
            <v>42206</v>
          </cell>
          <cell r="B137" t="str">
            <v>Grama em placas, fornecimento e plantio (sem fixação com estacas)</v>
          </cell>
          <cell r="C137">
            <v>9620</v>
          </cell>
          <cell r="D137">
            <v>11</v>
          </cell>
          <cell r="E137">
            <v>105820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9620</v>
          </cell>
          <cell r="O137">
            <v>105820</v>
          </cell>
          <cell r="P137">
            <v>0</v>
          </cell>
          <cell r="Q137">
            <v>0</v>
          </cell>
        </row>
        <row r="138">
          <cell r="A138">
            <v>40167</v>
          </cell>
          <cell r="B138" t="str">
            <v>Limpeza, desmatamento e destocamento de árvores com diâmetro até 15 cm, com trator de esteira - Sup. Veg. Estág. Méd/Advanç. E APPs</v>
          </cell>
          <cell r="C138">
            <v>869</v>
          </cell>
          <cell r="D138">
            <v>0.23</v>
          </cell>
          <cell r="E138">
            <v>199.87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869</v>
          </cell>
          <cell r="M138">
            <v>199.87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40044</v>
          </cell>
          <cell r="B139" t="str">
            <v>Reunião de comunicação social inclusive material de consumo</v>
          </cell>
          <cell r="C139">
            <v>1</v>
          </cell>
          <cell r="D139">
            <v>4459.3599999999997</v>
          </cell>
          <cell r="E139">
            <v>4459.3599999999997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1</v>
          </cell>
          <cell r="O139">
            <v>4459.3599999999997</v>
          </cell>
          <cell r="P139">
            <v>0</v>
          </cell>
          <cell r="Q139">
            <v>0</v>
          </cell>
        </row>
        <row r="142">
          <cell r="A142">
            <v>40939</v>
          </cell>
          <cell r="B142" t="str">
            <v>Sinalização vertical com chapa em poliéster (e=2,3mm) reforçada com fibra de vidro, inclusive suporte de madeira.</v>
          </cell>
          <cell r="C142">
            <v>382</v>
          </cell>
          <cell r="D142">
            <v>606.16999999999996</v>
          </cell>
          <cell r="E142">
            <v>231556.93999999997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382</v>
          </cell>
          <cell r="O142">
            <v>231556.94</v>
          </cell>
          <cell r="P142">
            <v>0</v>
          </cell>
          <cell r="Q142">
            <v>0</v>
          </cell>
        </row>
        <row r="143">
          <cell r="A143">
            <v>40926</v>
          </cell>
          <cell r="B143" t="str">
            <v xml:space="preserve">Sinalização Horizontal TMD = 600, vida útil 2 a 3 anos, taxa = 0,80 L/m² </v>
          </cell>
          <cell r="C143">
            <v>15814</v>
          </cell>
          <cell r="D143">
            <v>12.52</v>
          </cell>
          <cell r="E143">
            <v>197991.28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15814</v>
          </cell>
          <cell r="O143">
            <v>197991.28</v>
          </cell>
          <cell r="P143">
            <v>0</v>
          </cell>
          <cell r="Q143">
            <v>0</v>
          </cell>
        </row>
        <row r="144">
          <cell r="A144">
            <v>41526</v>
          </cell>
          <cell r="B144" t="str">
            <v>Pintura acrílica sobre capa asfásltica (Ciclovia)</v>
          </cell>
          <cell r="C144">
            <v>850</v>
          </cell>
          <cell r="D144">
            <v>7.73</v>
          </cell>
          <cell r="E144">
            <v>6570.5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850</v>
          </cell>
          <cell r="O144">
            <v>6570.5</v>
          </cell>
          <cell r="P144">
            <v>0</v>
          </cell>
          <cell r="Q144">
            <v>0</v>
          </cell>
        </row>
        <row r="145">
          <cell r="A145">
            <v>40933</v>
          </cell>
          <cell r="B145" t="str">
            <v xml:space="preserve">Tachão refletivo monodirecional, fornecimento e aplicação </v>
          </cell>
          <cell r="C145">
            <v>403</v>
          </cell>
          <cell r="D145">
            <v>29.44</v>
          </cell>
          <cell r="E145">
            <v>11864.32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496</v>
          </cell>
          <cell r="K145">
            <v>14602.24</v>
          </cell>
          <cell r="L145">
            <v>0</v>
          </cell>
          <cell r="M145">
            <v>0</v>
          </cell>
          <cell r="N145">
            <v>899</v>
          </cell>
          <cell r="O145">
            <v>26466.560000000001</v>
          </cell>
          <cell r="P145">
            <v>496</v>
          </cell>
          <cell r="Q145">
            <v>14602.24</v>
          </cell>
        </row>
        <row r="146">
          <cell r="A146">
            <v>40934</v>
          </cell>
          <cell r="B146" t="str">
            <v>Tacha refletiva birrefletorizada, fornecimento e aplicação</v>
          </cell>
          <cell r="C146">
            <v>11871</v>
          </cell>
          <cell r="D146">
            <v>11.07</v>
          </cell>
          <cell r="E146">
            <v>131411.97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798</v>
          </cell>
          <cell r="K146">
            <v>8833.86</v>
          </cell>
          <cell r="L146">
            <v>0</v>
          </cell>
          <cell r="M146">
            <v>0</v>
          </cell>
          <cell r="N146">
            <v>12669</v>
          </cell>
          <cell r="O146">
            <v>140245.82999999999</v>
          </cell>
          <cell r="P146">
            <v>798</v>
          </cell>
          <cell r="Q146">
            <v>8833.86</v>
          </cell>
        </row>
        <row r="147">
          <cell r="A147">
            <v>40935</v>
          </cell>
          <cell r="B147" t="str">
            <v>Tachão refletiva birrefletorizada, fornecimento e aplicação</v>
          </cell>
          <cell r="C147">
            <v>1817</v>
          </cell>
          <cell r="D147">
            <v>31.05</v>
          </cell>
          <cell r="E147">
            <v>56417.85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1817</v>
          </cell>
          <cell r="O147">
            <v>56417.85</v>
          </cell>
          <cell r="P147">
            <v>0</v>
          </cell>
          <cell r="Q147">
            <v>0</v>
          </cell>
        </row>
        <row r="149">
          <cell r="A149">
            <v>40937</v>
          </cell>
          <cell r="B149" t="str">
            <v>Sinalização vertical com chapa em esmalte sintético</v>
          </cell>
          <cell r="C149">
            <v>30</v>
          </cell>
          <cell r="D149">
            <v>382.99</v>
          </cell>
          <cell r="E149">
            <v>11489.7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54.620000000000005</v>
          </cell>
          <cell r="K149">
            <v>20918.91</v>
          </cell>
          <cell r="L149">
            <v>0</v>
          </cell>
          <cell r="M149">
            <v>0</v>
          </cell>
          <cell r="N149">
            <v>84.62</v>
          </cell>
          <cell r="O149">
            <v>32408.61</v>
          </cell>
          <cell r="P149">
            <v>54.620000000000005</v>
          </cell>
          <cell r="Q149">
            <v>20918.91</v>
          </cell>
        </row>
        <row r="150">
          <cell r="A150">
            <v>41202</v>
          </cell>
          <cell r="B150" t="str">
            <v xml:space="preserve">Sinalização noturna ( fio com lâmpada e balde ), fornecimento e instalção </v>
          </cell>
          <cell r="C150">
            <v>100</v>
          </cell>
          <cell r="D150">
            <v>17.829999999999998</v>
          </cell>
          <cell r="E150">
            <v>1782.9999999999998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100</v>
          </cell>
          <cell r="O150">
            <v>1783</v>
          </cell>
          <cell r="P150">
            <v>0</v>
          </cell>
          <cell r="Q150">
            <v>0</v>
          </cell>
        </row>
        <row r="151">
          <cell r="A151">
            <v>41359</v>
          </cell>
          <cell r="B151" t="str">
            <v>Sinalização de obras urbanas com tela de proteção de segurança de PVC cor laranja com suporte</v>
          </cell>
          <cell r="C151">
            <v>600</v>
          </cell>
          <cell r="D151">
            <v>25.11</v>
          </cell>
          <cell r="E151">
            <v>15066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600</v>
          </cell>
          <cell r="O151">
            <v>15066</v>
          </cell>
          <cell r="P151">
            <v>0</v>
          </cell>
          <cell r="Q151">
            <v>0</v>
          </cell>
        </row>
        <row r="152">
          <cell r="A152">
            <v>42046</v>
          </cell>
          <cell r="B152" t="str">
            <v>Cones para realização, fornecimento e colocação</v>
          </cell>
          <cell r="C152">
            <v>100</v>
          </cell>
          <cell r="D152">
            <v>14.06</v>
          </cell>
          <cell r="E152">
            <v>1406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100</v>
          </cell>
          <cell r="O152">
            <v>1406</v>
          </cell>
          <cell r="P152">
            <v>0</v>
          </cell>
          <cell r="Q152">
            <v>0</v>
          </cell>
        </row>
        <row r="154">
          <cell r="A154">
            <v>42531</v>
          </cell>
          <cell r="B154" t="str">
            <v>Equipe de Topografia ( Mão de Obra )</v>
          </cell>
          <cell r="C154">
            <v>30</v>
          </cell>
          <cell r="D154">
            <v>19183.349999999999</v>
          </cell>
          <cell r="E154">
            <v>575500.5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6</v>
          </cell>
          <cell r="K154">
            <v>115100.1</v>
          </cell>
          <cell r="L154">
            <v>0</v>
          </cell>
          <cell r="M154">
            <v>0</v>
          </cell>
          <cell r="N154">
            <v>36</v>
          </cell>
          <cell r="O154">
            <v>690600.6</v>
          </cell>
          <cell r="P154">
            <v>6</v>
          </cell>
          <cell r="Q154">
            <v>115100.1</v>
          </cell>
        </row>
        <row r="155">
          <cell r="A155">
            <v>42532</v>
          </cell>
          <cell r="B155" t="str">
            <v xml:space="preserve">Equipe de Laboratório ( Mão de Obra ) </v>
          </cell>
          <cell r="C155">
            <v>24</v>
          </cell>
          <cell r="D155">
            <v>14756.09</v>
          </cell>
          <cell r="E155">
            <v>354146.16000000003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24</v>
          </cell>
          <cell r="O155">
            <v>354146.16</v>
          </cell>
          <cell r="P155">
            <v>0</v>
          </cell>
          <cell r="Q155">
            <v>0</v>
          </cell>
        </row>
        <row r="157">
          <cell r="A157">
            <v>60008</v>
          </cell>
          <cell r="B157" t="str">
            <v>TR-303 (Mat. Asf. F. DNIT) 0,376XP+0,510XR+37,773 (XP=580,30  XR=12,90 )</v>
          </cell>
          <cell r="C157">
            <v>1256.7</v>
          </cell>
          <cell r="D157">
            <v>262.54000000000002</v>
          </cell>
          <cell r="E157">
            <v>329934.01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144.89845199999991</v>
          </cell>
          <cell r="M157">
            <v>38041.629999999997</v>
          </cell>
          <cell r="N157">
            <v>1111.8015480000001</v>
          </cell>
          <cell r="O157">
            <v>291892.49</v>
          </cell>
          <cell r="P157">
            <v>0</v>
          </cell>
          <cell r="Q157">
            <v>0</v>
          </cell>
        </row>
        <row r="159">
          <cell r="A159">
            <v>42528</v>
          </cell>
          <cell r="B159" t="str">
            <v>Roçada, capina e limpeza (mecanizada)</v>
          </cell>
          <cell r="C159">
            <v>2500</v>
          </cell>
          <cell r="D159">
            <v>0.22</v>
          </cell>
          <cell r="E159">
            <v>550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8021.2000000000007</v>
          </cell>
          <cell r="K159">
            <v>1764.66</v>
          </cell>
          <cell r="L159">
            <v>0</v>
          </cell>
          <cell r="M159">
            <v>0</v>
          </cell>
          <cell r="N159">
            <v>10521.2</v>
          </cell>
          <cell r="O159">
            <v>2314.66</v>
          </cell>
          <cell r="P159">
            <v>8021.2000000000007</v>
          </cell>
          <cell r="Q159">
            <v>1764.66</v>
          </cell>
        </row>
        <row r="160">
          <cell r="A160">
            <v>42201</v>
          </cell>
          <cell r="B160" t="str">
            <v>Hidrossemeadura simples em terrenos planos</v>
          </cell>
          <cell r="C160">
            <v>2500</v>
          </cell>
          <cell r="D160">
            <v>2.1</v>
          </cell>
          <cell r="E160">
            <v>5250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58814.2</v>
          </cell>
          <cell r="K160">
            <v>123509.82</v>
          </cell>
          <cell r="L160">
            <v>0</v>
          </cell>
          <cell r="M160">
            <v>0</v>
          </cell>
          <cell r="N160">
            <v>61314.2</v>
          </cell>
          <cell r="O160">
            <v>128759.82</v>
          </cell>
          <cell r="P160">
            <v>58814.2</v>
          </cell>
          <cell r="Q160">
            <v>123509.82</v>
          </cell>
        </row>
        <row r="161">
          <cell r="A161">
            <v>40221</v>
          </cell>
          <cell r="B161" t="str">
            <v>Escavação e carga de material de 1ª categoria, com trator de esteira e pá carregadeira</v>
          </cell>
          <cell r="C161">
            <v>750</v>
          </cell>
          <cell r="D161">
            <v>5.57</v>
          </cell>
          <cell r="E161">
            <v>4177.5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750</v>
          </cell>
          <cell r="O161">
            <v>4177.5</v>
          </cell>
          <cell r="P161">
            <v>0</v>
          </cell>
          <cell r="Q161">
            <v>0</v>
          </cell>
        </row>
        <row r="162">
          <cell r="A162">
            <v>42547</v>
          </cell>
          <cell r="B162" t="str">
            <v>Espalhamento de material de 1ª categoria com motoniveladora</v>
          </cell>
          <cell r="C162">
            <v>750</v>
          </cell>
          <cell r="D162">
            <v>1.1299999999999999</v>
          </cell>
          <cell r="E162">
            <v>847.5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750</v>
          </cell>
          <cell r="O162">
            <v>847.5</v>
          </cell>
          <cell r="P162">
            <v>0</v>
          </cell>
          <cell r="Q162">
            <v>0</v>
          </cell>
        </row>
        <row r="163">
          <cell r="A163">
            <v>41556</v>
          </cell>
          <cell r="B163" t="str">
            <v>Pó de Pedra, fornecimento e espalhamento</v>
          </cell>
          <cell r="C163">
            <v>200</v>
          </cell>
          <cell r="D163">
            <v>80.33</v>
          </cell>
          <cell r="E163">
            <v>16066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200</v>
          </cell>
          <cell r="O163">
            <v>16066</v>
          </cell>
          <cell r="P163">
            <v>0</v>
          </cell>
          <cell r="Q163">
            <v>0</v>
          </cell>
        </row>
        <row r="164">
          <cell r="A164">
            <v>40901</v>
          </cell>
          <cell r="B164" t="str">
            <v>Cerca de arame liso 4 fios com mouroes cada 2,00m, esticadores de madeira a cada 20,00m, inclusive transporte de mourão e arame liso.</v>
          </cell>
          <cell r="C164">
            <v>100</v>
          </cell>
          <cell r="D164">
            <v>10.65</v>
          </cell>
          <cell r="E164">
            <v>1065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199.2</v>
          </cell>
          <cell r="K164">
            <v>2121.48</v>
          </cell>
          <cell r="L164">
            <v>0</v>
          </cell>
          <cell r="M164">
            <v>0</v>
          </cell>
          <cell r="N164">
            <v>299.2</v>
          </cell>
          <cell r="O164">
            <v>3186.48</v>
          </cell>
          <cell r="P164">
            <v>199.2</v>
          </cell>
          <cell r="Q164">
            <v>2121.48</v>
          </cell>
        </row>
        <row r="165">
          <cell r="A165">
            <v>41502</v>
          </cell>
          <cell r="B165" t="str">
            <v>Tapume de Chapa de compensado resinado esp. 6mm, 2,20 x 1,10m dispondo de abertura e portão. com 2,20m de altura, incl. Pintura.</v>
          </cell>
          <cell r="C165">
            <v>244</v>
          </cell>
          <cell r="D165">
            <v>140.97999999999999</v>
          </cell>
          <cell r="E165">
            <v>34399.120000000003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244</v>
          </cell>
          <cell r="O165">
            <v>34399.120000000003</v>
          </cell>
          <cell r="P165">
            <v>0</v>
          </cell>
          <cell r="Q165">
            <v>0</v>
          </cell>
        </row>
        <row r="166">
          <cell r="A166">
            <v>41500</v>
          </cell>
          <cell r="B166" t="str">
            <v>Placa de obra nas dimensoes de 3,0 + 6,0m, padrão DER-ES</v>
          </cell>
          <cell r="C166">
            <v>54</v>
          </cell>
          <cell r="D166">
            <v>182.5</v>
          </cell>
          <cell r="E166">
            <v>9855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54</v>
          </cell>
          <cell r="O166">
            <v>9855</v>
          </cell>
          <cell r="P166">
            <v>0</v>
          </cell>
          <cell r="Q166">
            <v>0</v>
          </cell>
        </row>
        <row r="167">
          <cell r="A167">
            <v>41503</v>
          </cell>
          <cell r="B167" t="str">
            <v>Rede de luz, incl. Padrão entr. Energia trifás. Cabo ligação até barracões, quadro distrib., disj. E chave de força,cons. 20m entre padrão entre QDG</v>
          </cell>
          <cell r="C167">
            <v>300</v>
          </cell>
          <cell r="D167">
            <v>202.99</v>
          </cell>
          <cell r="E167">
            <v>60897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300</v>
          </cell>
          <cell r="O167">
            <v>60897</v>
          </cell>
          <cell r="P167">
            <v>0</v>
          </cell>
          <cell r="Q167">
            <v>0</v>
          </cell>
        </row>
        <row r="168">
          <cell r="A168">
            <v>41499</v>
          </cell>
          <cell r="B168" t="str">
            <v>Rede de esgoto, contendo fossa e filtro, incl. tubos e conexões de ligação entre caixas, considerando distância de 25m</v>
          </cell>
          <cell r="C168">
            <v>180</v>
          </cell>
          <cell r="D168">
            <v>138.88</v>
          </cell>
          <cell r="E168">
            <v>24998.400000000001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118.69999999999999</v>
          </cell>
          <cell r="K168">
            <v>16485.05</v>
          </cell>
          <cell r="L168">
            <v>0</v>
          </cell>
          <cell r="M168">
            <v>0</v>
          </cell>
          <cell r="N168">
            <v>298.7</v>
          </cell>
          <cell r="O168">
            <v>41483.449999999997</v>
          </cell>
          <cell r="P168">
            <v>118.69999999999999</v>
          </cell>
          <cell r="Q168">
            <v>16485.05</v>
          </cell>
        </row>
        <row r="169">
          <cell r="A169">
            <v>41501</v>
          </cell>
          <cell r="B169" t="str">
            <v>Rede de água c/padrão de entrada d'água diâmetro 3/4" conf. CESAN, inclusive tubos e conexoes p/ aliment. Distrib.,extravas. E limp., cons. O padrão a 25m</v>
          </cell>
          <cell r="C169">
            <v>300</v>
          </cell>
          <cell r="D169">
            <v>26.59</v>
          </cell>
          <cell r="E169">
            <v>7977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300</v>
          </cell>
          <cell r="O169">
            <v>7977</v>
          </cell>
          <cell r="P169">
            <v>0</v>
          </cell>
          <cell r="Q169">
            <v>0</v>
          </cell>
        </row>
        <row r="170">
          <cell r="A170">
            <v>41555</v>
          </cell>
          <cell r="B170" t="str">
            <v>Sistema separadas de água e óleo</v>
          </cell>
          <cell r="C170">
            <v>1</v>
          </cell>
          <cell r="D170">
            <v>3821.2</v>
          </cell>
          <cell r="E170">
            <v>3821.2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</v>
          </cell>
          <cell r="O170">
            <v>3821.2</v>
          </cell>
          <cell r="P170">
            <v>0</v>
          </cell>
          <cell r="Q170">
            <v>0</v>
          </cell>
        </row>
        <row r="171">
          <cell r="A171">
            <v>41527</v>
          </cell>
          <cell r="B171" t="str">
            <v>Reservatório de Fibra de vidro 1000L incluindo suporte em madeira de 7x12cm, elevado a 4m</v>
          </cell>
          <cell r="C171">
            <v>3</v>
          </cell>
          <cell r="D171">
            <v>1102.58</v>
          </cell>
          <cell r="E171">
            <v>3307.74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</v>
          </cell>
          <cell r="K171">
            <v>2205.16</v>
          </cell>
          <cell r="L171">
            <v>0</v>
          </cell>
          <cell r="M171">
            <v>0</v>
          </cell>
          <cell r="N171">
            <v>5</v>
          </cell>
          <cell r="O171">
            <v>5512.9</v>
          </cell>
          <cell r="P171">
            <v>2</v>
          </cell>
          <cell r="Q171">
            <v>2205.16</v>
          </cell>
        </row>
        <row r="172">
          <cell r="A172">
            <v>41529</v>
          </cell>
          <cell r="B172" t="str">
            <v>Sanitário e Vestiário de 40/60 func., c/33,90m² paredes chapa compens. 12mm e pont 8x8cm, piso cimento, cobertura telha de fibroc., incl. Luz e cx insp.</v>
          </cell>
          <cell r="C172">
            <v>1</v>
          </cell>
          <cell r="D172">
            <v>16575</v>
          </cell>
          <cell r="E172">
            <v>16575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</v>
          </cell>
          <cell r="O172">
            <v>16575</v>
          </cell>
          <cell r="P172">
            <v>0</v>
          </cell>
          <cell r="Q172">
            <v>0</v>
          </cell>
        </row>
        <row r="173">
          <cell r="A173">
            <v>41530</v>
          </cell>
          <cell r="B173" t="str">
            <v>Refeitório c/ paredes chapa de comp. 12mm e pont. 8x8cm, piso ciment. e cob. telhas fibroc. 6mm, incl. ponto de lux e cx. de insp. (1,21m²/func/turno)</v>
          </cell>
          <cell r="C173">
            <v>70</v>
          </cell>
          <cell r="D173">
            <v>288.88</v>
          </cell>
          <cell r="E173">
            <v>20221.599999999999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70</v>
          </cell>
          <cell r="O173">
            <v>20221.599999999999</v>
          </cell>
          <cell r="P173">
            <v>0</v>
          </cell>
          <cell r="Q173">
            <v>0</v>
          </cell>
        </row>
        <row r="174">
          <cell r="A174">
            <v>41528</v>
          </cell>
          <cell r="B174" t="str">
            <v xml:space="preserve">Galpão em peças de madeira 8x8cm e contravent. De 5x7xm, cobertura de telhas de fibroc  de 6mm inc. ponto a cabo de alimentação da máquina </v>
          </cell>
          <cell r="C174">
            <v>15</v>
          </cell>
          <cell r="D174">
            <v>204.72</v>
          </cell>
          <cell r="E174">
            <v>3070.8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15</v>
          </cell>
          <cell r="O174">
            <v>3070.8</v>
          </cell>
          <cell r="P174">
            <v>0</v>
          </cell>
          <cell r="Q174">
            <v>0</v>
          </cell>
        </row>
        <row r="175">
          <cell r="A175">
            <v>41528</v>
          </cell>
          <cell r="B175" t="str">
            <v xml:space="preserve">Galpão em peças de madeira 8x8cm e contravent. De 5x7xm, cobertura de telhas de fibroc  de 6mm inc. ponto a cabo de alimentação da máquina </v>
          </cell>
          <cell r="C175">
            <v>60</v>
          </cell>
          <cell r="D175">
            <v>204.72</v>
          </cell>
          <cell r="E175">
            <v>12283.2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60.819999999999993</v>
          </cell>
          <cell r="K175">
            <v>12451.07</v>
          </cell>
          <cell r="L175">
            <v>0</v>
          </cell>
          <cell r="M175">
            <v>0</v>
          </cell>
          <cell r="N175">
            <v>120.82</v>
          </cell>
          <cell r="O175">
            <v>24734.27</v>
          </cell>
          <cell r="P175">
            <v>60.819999999999993</v>
          </cell>
          <cell r="Q175">
            <v>12451.07</v>
          </cell>
        </row>
        <row r="176">
          <cell r="A176">
            <v>41557</v>
          </cell>
          <cell r="B176" t="str">
            <v>Caneleta de Concreto retangular com grelha em barra de aço</v>
          </cell>
          <cell r="C176">
            <v>32</v>
          </cell>
          <cell r="D176">
            <v>104.35</v>
          </cell>
          <cell r="E176">
            <v>3339.2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32</v>
          </cell>
          <cell r="O176">
            <v>3339.2</v>
          </cell>
          <cell r="P176">
            <v>0</v>
          </cell>
          <cell r="Q176">
            <v>0</v>
          </cell>
        </row>
        <row r="177">
          <cell r="A177">
            <v>41498</v>
          </cell>
          <cell r="B177" t="str">
            <v>Barracão com sanitário, em chapa compensada 12mm e pont. 8x8cm, piso cimentado e cobertura em telha de fibroc. 6mm, incl. ponto de luz e cx. Inspeção (Escritorio/fiscalização)</v>
          </cell>
          <cell r="C177">
            <v>200</v>
          </cell>
          <cell r="D177">
            <v>365.55</v>
          </cell>
          <cell r="E177">
            <v>73110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200</v>
          </cell>
          <cell r="O177">
            <v>73110</v>
          </cell>
          <cell r="P177">
            <v>0</v>
          </cell>
          <cell r="Q177">
            <v>0</v>
          </cell>
        </row>
        <row r="178">
          <cell r="A178">
            <v>41498</v>
          </cell>
          <cell r="B178" t="str">
            <v>Barracão com sanitário, em chapa compensada 12mm e pont. 8x8cm, piso cimentado e cobertura em telha de fibroc. 6mm, incl. ponto de luz e cx. Inspeção (Laboratório)</v>
          </cell>
          <cell r="C178">
            <v>64</v>
          </cell>
          <cell r="D178">
            <v>365.55</v>
          </cell>
          <cell r="E178">
            <v>23395.200000000001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64</v>
          </cell>
          <cell r="O178">
            <v>23395.200000000001</v>
          </cell>
          <cell r="P178">
            <v>0</v>
          </cell>
          <cell r="Q178">
            <v>0</v>
          </cell>
        </row>
        <row r="179">
          <cell r="A179">
            <v>41498</v>
          </cell>
          <cell r="B179" t="str">
            <v>Barracão com sanitário, em chapa compensada 12mm e pont. 8x8cm, piso cimentado e cobertura em telha de fibroc. 6mm, incl. ponto de luz e cx. Inspeção (Guarita)</v>
          </cell>
          <cell r="C179">
            <v>6</v>
          </cell>
          <cell r="D179">
            <v>365.55</v>
          </cell>
          <cell r="E179">
            <v>2193.3000000000002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</v>
          </cell>
          <cell r="M179">
            <v>1462.2</v>
          </cell>
          <cell r="N179">
            <v>2</v>
          </cell>
          <cell r="O179">
            <v>731.1</v>
          </cell>
          <cell r="P179">
            <v>0</v>
          </cell>
          <cell r="Q179">
            <v>0</v>
          </cell>
        </row>
        <row r="180">
          <cell r="A180">
            <v>41531</v>
          </cell>
          <cell r="B180" t="str">
            <v>Barracão  em chapa compensada 12mm e pont. 8x8cm, piso cimentado e cobertura em telha de fibroc. 6mm, incl. ponto de luz e cx. Inspeção (Depósito)</v>
          </cell>
          <cell r="C180">
            <v>45</v>
          </cell>
          <cell r="D180">
            <v>309.70999999999998</v>
          </cell>
          <cell r="E180">
            <v>13936.95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19.295000000000002</v>
          </cell>
          <cell r="K180">
            <v>5975.85</v>
          </cell>
          <cell r="L180">
            <v>0</v>
          </cell>
          <cell r="M180">
            <v>0</v>
          </cell>
          <cell r="N180">
            <v>64.295000000000002</v>
          </cell>
          <cell r="O180">
            <v>19912.8</v>
          </cell>
          <cell r="P180">
            <v>19.295000000000002</v>
          </cell>
          <cell r="Q180">
            <v>5975.85</v>
          </cell>
        </row>
        <row r="181">
          <cell r="A181">
            <v>40915</v>
          </cell>
          <cell r="B181" t="str">
            <v>Calçada de Concreto fck=15MPa</v>
          </cell>
          <cell r="C181">
            <v>190</v>
          </cell>
          <cell r="D181">
            <v>30.16</v>
          </cell>
          <cell r="E181">
            <v>5730.4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190</v>
          </cell>
          <cell r="O181">
            <v>5730.4</v>
          </cell>
          <cell r="P181">
            <v>0</v>
          </cell>
          <cell r="Q181">
            <v>0</v>
          </cell>
        </row>
        <row r="183">
          <cell r="A183">
            <v>40360</v>
          </cell>
          <cell r="B183" t="str">
            <v>Concreto estrutural fck = 20,0 MPa</v>
          </cell>
          <cell r="C183">
            <v>20</v>
          </cell>
          <cell r="D183">
            <v>342.65</v>
          </cell>
          <cell r="E183">
            <v>6853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49.751000000000005</v>
          </cell>
          <cell r="K183">
            <v>17047.18</v>
          </cell>
          <cell r="L183">
            <v>0</v>
          </cell>
          <cell r="M183">
            <v>0</v>
          </cell>
          <cell r="N183">
            <v>69.751000000000005</v>
          </cell>
          <cell r="O183">
            <v>23900.18</v>
          </cell>
          <cell r="P183">
            <v>49.751000000000005</v>
          </cell>
          <cell r="Q183">
            <v>17047.18</v>
          </cell>
        </row>
        <row r="184">
          <cell r="A184">
            <v>40313</v>
          </cell>
          <cell r="B184" t="str">
            <v>Formas planas de madeira com 04 (quatro) reaproveitamentos, inclusive transporte das madeiras</v>
          </cell>
          <cell r="C184">
            <v>107.28</v>
          </cell>
          <cell r="D184">
            <v>51.93</v>
          </cell>
          <cell r="E184">
            <v>5571.05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107.28</v>
          </cell>
          <cell r="O184">
            <v>5571.05</v>
          </cell>
          <cell r="P184">
            <v>0</v>
          </cell>
          <cell r="Q184">
            <v>0</v>
          </cell>
        </row>
        <row r="185">
          <cell r="A185">
            <v>40376</v>
          </cell>
          <cell r="B185" t="str">
            <v>Aço CA-50, fornecimento, dobragem e colocação nas formas (preço médio das bitolas)</v>
          </cell>
          <cell r="C185">
            <v>2700</v>
          </cell>
          <cell r="D185">
            <v>7.03</v>
          </cell>
          <cell r="E185">
            <v>18981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2700</v>
          </cell>
          <cell r="O185">
            <v>18981</v>
          </cell>
          <cell r="P185">
            <v>0</v>
          </cell>
          <cell r="Q185">
            <v>0</v>
          </cell>
        </row>
        <row r="187">
          <cell r="A187">
            <v>41544</v>
          </cell>
          <cell r="B187" t="str">
            <v>Mobilização e desmobilização de equipamentos com carreta prancha (máximo)</v>
          </cell>
          <cell r="C187">
            <v>320</v>
          </cell>
          <cell r="D187">
            <v>259.18</v>
          </cell>
          <cell r="E187">
            <v>82937.600000000006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79.999999999999659</v>
          </cell>
          <cell r="K187">
            <v>20734.39</v>
          </cell>
          <cell r="L187">
            <v>0</v>
          </cell>
          <cell r="M187">
            <v>0</v>
          </cell>
          <cell r="N187">
            <v>399.99999999999966</v>
          </cell>
          <cell r="O187">
            <v>103672</v>
          </cell>
          <cell r="P187">
            <v>79.999999999999659</v>
          </cell>
          <cell r="Q187">
            <v>20734.39</v>
          </cell>
        </row>
        <row r="188">
          <cell r="A188">
            <v>41545</v>
          </cell>
          <cell r="B188" t="str">
            <v>Mobilização e desmobilização de caminhão carroceria (máximo)</v>
          </cell>
          <cell r="C188">
            <v>32</v>
          </cell>
          <cell r="D188">
            <v>139.54</v>
          </cell>
          <cell r="E188">
            <v>4465.28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</v>
          </cell>
          <cell r="K188">
            <v>418.62</v>
          </cell>
          <cell r="L188">
            <v>0</v>
          </cell>
          <cell r="M188">
            <v>0</v>
          </cell>
          <cell r="N188">
            <v>35</v>
          </cell>
          <cell r="O188">
            <v>4883.8999999999996</v>
          </cell>
          <cell r="P188">
            <v>3</v>
          </cell>
          <cell r="Q188">
            <v>418.62</v>
          </cell>
        </row>
        <row r="189">
          <cell r="A189">
            <v>41546</v>
          </cell>
          <cell r="B189" t="str">
            <v>Mobilização e desmobilização de caminhão basculante (máximo)</v>
          </cell>
          <cell r="C189">
            <v>48</v>
          </cell>
          <cell r="D189">
            <v>177.56</v>
          </cell>
          <cell r="E189">
            <v>8522.8799999999992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116.00000000000006</v>
          </cell>
          <cell r="K189">
            <v>20596.96</v>
          </cell>
          <cell r="L189">
            <v>0</v>
          </cell>
          <cell r="M189">
            <v>0</v>
          </cell>
          <cell r="N189">
            <v>164.00000000000006</v>
          </cell>
          <cell r="O189">
            <v>29119.84</v>
          </cell>
          <cell r="P189">
            <v>116.00000000000006</v>
          </cell>
          <cell r="Q189">
            <v>20596.96</v>
          </cell>
        </row>
        <row r="190">
          <cell r="A190">
            <v>41547</v>
          </cell>
          <cell r="B190" t="str">
            <v>Mobilização e desmobilização de caminhão tanque (6.000 L) (máximo)</v>
          </cell>
          <cell r="C190">
            <v>32</v>
          </cell>
          <cell r="D190">
            <v>140.80000000000001</v>
          </cell>
          <cell r="E190">
            <v>4505.6000000000004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38</v>
          </cell>
          <cell r="K190">
            <v>5350.4</v>
          </cell>
          <cell r="L190">
            <v>0</v>
          </cell>
          <cell r="M190">
            <v>0</v>
          </cell>
          <cell r="N190">
            <v>70</v>
          </cell>
          <cell r="O190">
            <v>9856</v>
          </cell>
          <cell r="P190">
            <v>38</v>
          </cell>
          <cell r="Q190">
            <v>5350.4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Capa"/>
      <sheetName val="Página 1"/>
      <sheetName val="Dados de Entrada 4"/>
      <sheetName val="Página 2"/>
      <sheetName val="Página 3"/>
      <sheetName val="Página 4"/>
      <sheetName val="Página 6"/>
      <sheetName val="Página 5"/>
      <sheetName val="Página 7"/>
      <sheetName val="Página 8"/>
      <sheetName val="Dens. médias"/>
      <sheetName val="Dens. teórica"/>
      <sheetName val="Página 9"/>
      <sheetName val="Página 10"/>
      <sheetName val="Página 11"/>
      <sheetName val="Página 12"/>
      <sheetName val="Página 13"/>
      <sheetName val="Teor"/>
      <sheetName val="DENAGREGRAUDO"/>
      <sheetName val="DENSAGRMIUDO"/>
      <sheetName val="MASESPFINPULV"/>
      <sheetName val="DETDENSCAP20"/>
      <sheetName val="DENSCORPROVA"/>
      <sheetName val="GRAFTEMPVISC1"/>
      <sheetName val="GRAFTEMPVISC2"/>
      <sheetName val="CALIBRAGEM"/>
      <sheetName val="CALIBRAGEM-II"/>
      <sheetName val="CALIBRAGEM1"/>
      <sheetName val="CALIBRAGEM2"/>
      <sheetName val="SILOFR4"/>
      <sheetName val="SILOFR3"/>
      <sheetName val="SILOFR2"/>
      <sheetName val="SILOFR1"/>
      <sheetName val="Dosador"/>
      <sheetName val="BALANÇA"/>
      <sheetName val="RESULFINAL"/>
      <sheetName val="DURABILIDADE"/>
      <sheetName val="INDICE FORMA"/>
      <sheetName val="ABRASÃO"/>
      <sheetName val="ADESIV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3">
          <cell r="A3">
            <v>4</v>
          </cell>
          <cell r="B3">
            <v>7.8929999999999998</v>
          </cell>
          <cell r="C3">
            <v>53.947000000000003</v>
          </cell>
          <cell r="D3">
            <v>776</v>
          </cell>
          <cell r="E3">
            <v>10.7</v>
          </cell>
          <cell r="F3">
            <v>2.3340000000000001</v>
          </cell>
          <cell r="G3">
            <v>17.135999999999999</v>
          </cell>
        </row>
        <row r="4">
          <cell r="A4">
            <v>4.5</v>
          </cell>
          <cell r="B4">
            <v>6.391</v>
          </cell>
          <cell r="C4">
            <v>62.156999999999996</v>
          </cell>
          <cell r="D4">
            <v>990</v>
          </cell>
          <cell r="E4">
            <v>11.5</v>
          </cell>
          <cell r="F4">
            <v>2.3530000000000002</v>
          </cell>
          <cell r="G4">
            <v>16.885000000000002</v>
          </cell>
        </row>
        <row r="5">
          <cell r="A5">
            <v>5</v>
          </cell>
          <cell r="B5">
            <v>5.2510000000000003</v>
          </cell>
          <cell r="C5">
            <v>69.018000000000001</v>
          </cell>
          <cell r="D5">
            <v>1016</v>
          </cell>
          <cell r="E5">
            <v>13.1</v>
          </cell>
          <cell r="F5">
            <v>2.3639999999999999</v>
          </cell>
          <cell r="G5">
            <v>16.945</v>
          </cell>
        </row>
        <row r="6">
          <cell r="A6">
            <v>5.5</v>
          </cell>
          <cell r="B6">
            <v>4.4960000000000004</v>
          </cell>
          <cell r="C6">
            <v>74.105000000000004</v>
          </cell>
          <cell r="D6">
            <v>908</v>
          </cell>
          <cell r="E6">
            <v>14.2</v>
          </cell>
          <cell r="F6">
            <v>2.3650000000000002</v>
          </cell>
          <cell r="G6">
            <v>17.359000000000002</v>
          </cell>
        </row>
        <row r="7">
          <cell r="A7">
            <v>6</v>
          </cell>
          <cell r="B7">
            <v>3.9609999999999999</v>
          </cell>
          <cell r="C7">
            <v>77.971999999999994</v>
          </cell>
          <cell r="D7">
            <v>766</v>
          </cell>
          <cell r="E7">
            <v>15.6</v>
          </cell>
          <cell r="F7">
            <v>2.36</v>
          </cell>
          <cell r="G7">
            <v>17.97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Dados de Entrada 4"/>
      <sheetName val="Capa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Página 10"/>
      <sheetName val="Página 11"/>
      <sheetName val="Página 12"/>
      <sheetName val="Página 13"/>
      <sheetName val="Página 14"/>
      <sheetName val="RESULFINAL"/>
      <sheetName val="Página 16"/>
      <sheetName val="DENAGREGRAUDO"/>
      <sheetName val="DENSAGRMIUDO"/>
      <sheetName val="MASESPFINPULV"/>
      <sheetName val="Traço da Mist.+Filler."/>
      <sheetName val="Traço da Mist. Bet."/>
      <sheetName val="E. Areia"/>
      <sheetName val="E. Areia (2)"/>
      <sheetName val="Pes Agr Silos Frio 3.4&quot;"/>
      <sheetName val="Pes Agr Silos Frio Areia méd"/>
      <sheetName val="Pes Agr Silos Frio 3.8&quot;+pó"/>
      <sheetName val="Até Aqui"/>
      <sheetName val="DETDENSCAP20"/>
      <sheetName val="DENSCORPROVA"/>
      <sheetName val="GRAFTEMPVISC1"/>
      <sheetName val="CALIBRAGEM"/>
      <sheetName val="CALIBRAGEM-II"/>
      <sheetName val="CALIBRAGEM1"/>
      <sheetName val="CALIBRAGEM2"/>
      <sheetName val="SILOFR4"/>
      <sheetName val="SILOFR3"/>
      <sheetName val="SILOFR2"/>
      <sheetName val="SILOFR1"/>
      <sheetName val="Dosador"/>
      <sheetName val="BALANÇA"/>
      <sheetName val="Filler"/>
      <sheetName val="Analise SF 4"/>
      <sheetName val="Analise SF 3"/>
      <sheetName val="Analise SF 2"/>
      <sheetName val="Analise SF 1"/>
      <sheetName val="Analise SF Filler"/>
      <sheetName val="Analise SQ 3"/>
      <sheetName val="Analise SQ 2"/>
      <sheetName val="Analise SQ 1"/>
      <sheetName val="DURABILIDADE"/>
      <sheetName val="INDICE FORMA"/>
      <sheetName val="ABRASÃO"/>
      <sheetName val="ADESIV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3">
          <cell r="A3">
            <v>4.5</v>
          </cell>
          <cell r="B3">
            <v>6.6202348981163466</v>
          </cell>
          <cell r="C3">
            <v>60.964134991383446</v>
          </cell>
          <cell r="D3">
            <v>1025.855</v>
          </cell>
          <cell r="E3">
            <v>8.6999999999999993</v>
          </cell>
          <cell r="F3">
            <v>2.3529999999999998</v>
          </cell>
          <cell r="G3">
            <v>16.963493472502915</v>
          </cell>
        </row>
        <row r="4">
          <cell r="A4">
            <v>5</v>
          </cell>
          <cell r="B4">
            <v>5.5001923970155246</v>
          </cell>
          <cell r="C4">
            <v>67.747806208191548</v>
          </cell>
          <cell r="D4">
            <v>1094.5825</v>
          </cell>
          <cell r="E4">
            <v>9.5749999999999993</v>
          </cell>
          <cell r="F4">
            <v>2.3630000000000004</v>
          </cell>
          <cell r="G4">
            <v>17.047556761540491</v>
          </cell>
        </row>
        <row r="5">
          <cell r="A5">
            <v>5.5</v>
          </cell>
          <cell r="B5">
            <v>4.4232587303692874</v>
          </cell>
          <cell r="C5">
            <v>74.264023326736492</v>
          </cell>
          <cell r="D5">
            <v>879.57749999999999</v>
          </cell>
          <cell r="E5">
            <v>10.725000000000001</v>
          </cell>
          <cell r="F5">
            <v>2.37175</v>
          </cell>
          <cell r="G5">
            <v>17.178598970077541</v>
          </cell>
        </row>
        <row r="6">
          <cell r="A6">
            <v>6</v>
          </cell>
          <cell r="B6">
            <v>4.0007841277410066</v>
          </cell>
          <cell r="C6">
            <v>77.635106010695324</v>
          </cell>
          <cell r="D6">
            <v>567.98</v>
          </cell>
          <cell r="E6">
            <v>13.6</v>
          </cell>
          <cell r="F6">
            <v>2.3642500000000002</v>
          </cell>
          <cell r="G6">
            <v>17.877321384085253</v>
          </cell>
        </row>
        <row r="7">
          <cell r="A7">
            <v>6.5</v>
          </cell>
          <cell r="B7">
            <v>4.0533844045161054</v>
          </cell>
          <cell r="C7">
            <v>78.676681324823704</v>
          </cell>
          <cell r="D7">
            <v>529.86500000000001</v>
          </cell>
          <cell r="E7">
            <v>19.450000000000003</v>
          </cell>
          <cell r="F7">
            <v>2.3452500000000001</v>
          </cell>
          <cell r="G7">
            <v>18.970602326582025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Dados de entrada 4"/>
      <sheetName val="Capa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Página 10"/>
      <sheetName val="Página 11"/>
      <sheetName val="Página 12"/>
      <sheetName val="Página 13"/>
      <sheetName val="Dens. médias"/>
      <sheetName val="Dens. teórica"/>
      <sheetName val="Te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3">
          <cell r="D3">
            <v>776</v>
          </cell>
          <cell r="E3">
            <v>10.7</v>
          </cell>
          <cell r="F3">
            <v>2.3340000000000001</v>
          </cell>
          <cell r="G3">
            <v>17.135999999999999</v>
          </cell>
        </row>
        <row r="4">
          <cell r="D4">
            <v>990</v>
          </cell>
          <cell r="E4">
            <v>11.5</v>
          </cell>
          <cell r="F4">
            <v>2.3530000000000002</v>
          </cell>
          <cell r="G4">
            <v>16.885000000000002</v>
          </cell>
        </row>
        <row r="5">
          <cell r="D5">
            <v>1016</v>
          </cell>
          <cell r="E5">
            <v>13.1</v>
          </cell>
          <cell r="F5">
            <v>2.3639999999999999</v>
          </cell>
          <cell r="G5">
            <v>16.945</v>
          </cell>
        </row>
        <row r="6">
          <cell r="D6">
            <v>908</v>
          </cell>
          <cell r="E6">
            <v>14.2</v>
          </cell>
          <cell r="F6">
            <v>2.3650000000000002</v>
          </cell>
          <cell r="G6">
            <v>17.359000000000002</v>
          </cell>
        </row>
        <row r="7">
          <cell r="D7">
            <v>766</v>
          </cell>
          <cell r="E7">
            <v>15.6</v>
          </cell>
          <cell r="F7">
            <v>2.36</v>
          </cell>
          <cell r="G7">
            <v>17.97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lanilha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lanilh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GRAMA-M.O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GRAMA-M.O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Descrição"/>
      <sheetName val="Planilh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Descrição"/>
      <sheetName val="Planilha"/>
      <sheetName val="001_Terraplenagem_2"/>
      <sheetName val="001_Terraplenagem_Roçada"/>
      <sheetName val="002_Drenagem (2)"/>
      <sheetName val="002_Drenagem Limpeza"/>
      <sheetName val="003_Pavimentação (2)"/>
      <sheetName val="004_Contenção"/>
      <sheetName val="005_Complementares (2)"/>
      <sheetName val="Plan 01 Corte"/>
      <sheetName val="Plan 02 Ater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Dados"/>
      <sheetName val="Descrição"/>
      <sheetName val="001-Terraplenagem"/>
      <sheetName val="002-Drenagem"/>
      <sheetName val="003-Pavimentação"/>
      <sheetName val="Largura Binder 2007"/>
      <sheetName val="Rotativa Binder 2007"/>
      <sheetName val="Rotativa Binder 2008"/>
    </sheetNames>
    <sheetDataSet>
      <sheetData sheetId="0">
        <row r="126">
          <cell r="C126" t="str">
            <v>T</v>
          </cell>
          <cell r="D126">
            <v>7.4399999999999994E-2</v>
          </cell>
        </row>
        <row r="127">
          <cell r="C127" t="str">
            <v>P</v>
          </cell>
          <cell r="D127">
            <v>9.4799999999999995E-2</v>
          </cell>
        </row>
        <row r="128">
          <cell r="C128" t="str">
            <v>D</v>
          </cell>
          <cell r="D128">
            <v>7.8299999999999995E-2</v>
          </cell>
        </row>
        <row r="129">
          <cell r="C129" t="str">
            <v>S</v>
          </cell>
          <cell r="D129">
            <v>6.5299999999999997E-2</v>
          </cell>
        </row>
        <row r="130">
          <cell r="C130" t="str">
            <v>C</v>
          </cell>
          <cell r="D130">
            <v>9.3299999999999994E-2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lanilha"/>
      <sheetName val="Vol_ Terrap_"/>
    </sheetNames>
    <sheetDataSet>
      <sheetData sheetId="0"/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lanilha"/>
      <sheetName val="Vol_ Terrap_"/>
    </sheetNames>
    <sheetDataSet>
      <sheetData sheetId="0"/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a"/>
      <sheetName val="Plan1"/>
      <sheetName val="Resumo"/>
      <sheetName val="BAIXO GUANDU ITAIMBE"/>
      <sheetName val="cff1"/>
      <sheetName val="ITAIMBE ITAGUACU"/>
      <sheetName val="cff2"/>
      <sheetName val="BAIXO GUANDU AIMORES"/>
      <sheetName val="Tudo"/>
      <sheetName val="cff3"/>
      <sheetName val="abc ápia"/>
      <sheetName val="abc órgão"/>
      <sheetName val="consolid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sas"/>
      <sheetName val="Eqpto"/>
      <sheetName val="MO"/>
      <sheetName val="Mat"/>
      <sheetName val="Planilha"/>
      <sheetName val="Auxiliares"/>
      <sheetName val="Memória"/>
      <sheetName val="Massa Mist. Pavimentação"/>
      <sheetName val="45000_49620_ServAux"/>
      <sheetName val="Custo do CM-30"/>
    </sheetNames>
    <sheetDataSet>
      <sheetData sheetId="0" refreshError="1"/>
      <sheetData sheetId="1" refreshError="1"/>
      <sheetData sheetId="2" refreshError="1"/>
      <sheetData sheetId="3" refreshError="1">
        <row r="4">
          <cell r="E4">
            <v>1</v>
          </cell>
        </row>
        <row r="5">
          <cell r="B5" t="str">
            <v>45000</v>
          </cell>
          <cell r="C5" t="str">
            <v>EXTRACAO E CARGA DE AREIA</v>
          </cell>
          <cell r="D5" t="str">
            <v>M3</v>
          </cell>
          <cell r="E5">
            <v>5.31</v>
          </cell>
        </row>
        <row r="6">
          <cell r="B6" t="str">
            <v>45001</v>
          </cell>
          <cell r="C6" t="str">
            <v>EXTRACAO, CARGA E TRANSPORTE DE AREIA</v>
          </cell>
          <cell r="D6" t="str">
            <v>M3</v>
          </cell>
          <cell r="E6">
            <v>6.99</v>
          </cell>
        </row>
        <row r="7">
          <cell r="B7" t="str">
            <v>45002</v>
          </cell>
          <cell r="C7" t="str">
            <v>ESCAV. CARGA E TRANSP. DE AREIA EXTR. ABAIXO LENCOL FRE</v>
          </cell>
          <cell r="D7" t="str">
            <v>M3</v>
          </cell>
          <cell r="E7">
            <v>5.23</v>
          </cell>
        </row>
        <row r="8">
          <cell r="B8" t="str">
            <v>45005</v>
          </cell>
          <cell r="C8" t="str">
            <v>EXTRACAO E CARGA DE SEIXO COM DRAG-LINE</v>
          </cell>
          <cell r="D8" t="str">
            <v>M3</v>
          </cell>
          <cell r="E8">
            <v>4.55</v>
          </cell>
        </row>
        <row r="9">
          <cell r="B9" t="str">
            <v>45007</v>
          </cell>
          <cell r="C9" t="str">
            <v>EXTRACAO E CARGA DE CANAIS COM DRAG-LINE</v>
          </cell>
          <cell r="D9" t="str">
            <v>M3</v>
          </cell>
          <cell r="E9">
            <v>3.3099999999999996</v>
          </cell>
        </row>
        <row r="10">
          <cell r="B10" t="str">
            <v>45010</v>
          </cell>
          <cell r="C10" t="str">
            <v>EXTRACAO E CARGA DE SEIXO COM TRATOR</v>
          </cell>
          <cell r="D10" t="str">
            <v>M3</v>
          </cell>
          <cell r="E10">
            <v>2.86</v>
          </cell>
        </row>
        <row r="11">
          <cell r="B11" t="str">
            <v>45012</v>
          </cell>
          <cell r="C11" t="str">
            <v>PRODUCAO E CARGA DE SEIXO PENEIRADO P/REVEST. EM MICR</v>
          </cell>
          <cell r="D11" t="str">
            <v>M3</v>
          </cell>
          <cell r="E11">
            <v>7.49</v>
          </cell>
        </row>
        <row r="12">
          <cell r="B12" t="str">
            <v>45015</v>
          </cell>
          <cell r="C12" t="str">
            <v>EXTRACAO DE ROCHA PARA BRITAGEM</v>
          </cell>
          <cell r="D12" t="str">
            <v>M3</v>
          </cell>
          <cell r="E12">
            <v>6</v>
          </cell>
        </row>
        <row r="13">
          <cell r="B13" t="str">
            <v>45020</v>
          </cell>
          <cell r="C13" t="str">
            <v>FOGACHO PARA ROCHA EXTRAIDA</v>
          </cell>
          <cell r="D13" t="str">
            <v>M3</v>
          </cell>
          <cell r="E13">
            <v>11.110000000000001</v>
          </cell>
        </row>
        <row r="14">
          <cell r="B14" t="str">
            <v>45025</v>
          </cell>
          <cell r="C14" t="str">
            <v>EXTRAÇÃO DE ROCHA E FOGACHO</v>
          </cell>
          <cell r="D14" t="str">
            <v>m3</v>
          </cell>
          <cell r="E14">
            <v>7.67</v>
          </cell>
        </row>
        <row r="15">
          <cell r="B15" t="str">
            <v>45030</v>
          </cell>
          <cell r="C15" t="str">
            <v>CARGA E TRANSPORTE DA ROCHA DA PEDREIRA PARA O BRITADOR</v>
          </cell>
          <cell r="D15" t="str">
            <v>M3</v>
          </cell>
          <cell r="E15">
            <v>4.92</v>
          </cell>
        </row>
        <row r="16">
          <cell r="B16" t="str">
            <v>45035</v>
          </cell>
          <cell r="C16" t="str">
            <v>CARREGAMENTO DE SEIXO</v>
          </cell>
          <cell r="D16" t="str">
            <v>M3</v>
          </cell>
          <cell r="E16">
            <v>0.77</v>
          </cell>
        </row>
        <row r="17">
          <cell r="B17" t="str">
            <v>45040</v>
          </cell>
          <cell r="C17" t="str">
            <v>BRITAGEM DE SEIXO</v>
          </cell>
          <cell r="D17" t="str">
            <v>M3</v>
          </cell>
          <cell r="E17">
            <v>10.469999999999999</v>
          </cell>
        </row>
        <row r="18">
          <cell r="B18" t="str">
            <v>45045</v>
          </cell>
          <cell r="C18" t="str">
            <v>EXTRACAO, CARGA E TRANSPORTE DE ROCHA ATE O BRITADOR</v>
          </cell>
          <cell r="D18" t="str">
            <v>M3</v>
          </cell>
          <cell r="E18">
            <v>12.59</v>
          </cell>
        </row>
        <row r="19">
          <cell r="B19" t="str">
            <v>45050</v>
          </cell>
          <cell r="C19" t="str">
            <v>BRITAGEM PRIMARIA - PRODUCAO DE PEDRA PULMAO D &lt;= 10C</v>
          </cell>
          <cell r="D19" t="str">
            <v>M3</v>
          </cell>
          <cell r="E19">
            <v>13.32</v>
          </cell>
        </row>
        <row r="20">
          <cell r="B20" t="str">
            <v>45055</v>
          </cell>
          <cell r="C20" t="str">
            <v>BICA CORRIDA  (PRODUCAO DE BRITA)</v>
          </cell>
          <cell r="D20" t="str">
            <v>M3</v>
          </cell>
          <cell r="E20">
            <v>13.34</v>
          </cell>
        </row>
        <row r="21">
          <cell r="B21" t="str">
            <v>45060</v>
          </cell>
          <cell r="C21" t="str">
            <v>BRITAGEM DE ROCHA - PRODUCAO DE BRITA</v>
          </cell>
          <cell r="D21" t="str">
            <v>M3</v>
          </cell>
          <cell r="E21">
            <v>14.07</v>
          </cell>
        </row>
        <row r="22">
          <cell r="B22" t="str">
            <v>45070</v>
          </cell>
          <cell r="C22" t="str">
            <v>ESCAVACAO E CARGA DE MATERIAIS DE 1A. CATEGORIA</v>
          </cell>
          <cell r="D22" t="str">
            <v>M3</v>
          </cell>
          <cell r="E22">
            <v>2.04</v>
          </cell>
        </row>
        <row r="23">
          <cell r="B23" t="str">
            <v>45075</v>
          </cell>
          <cell r="C23" t="str">
            <v>ESCAVACAO E CARGA DE MATERIAIS DE 2A. CATEGORIA</v>
          </cell>
          <cell r="D23" t="str">
            <v>M3</v>
          </cell>
          <cell r="E23">
            <v>2.84</v>
          </cell>
        </row>
        <row r="24">
          <cell r="B24" t="str">
            <v>45080</v>
          </cell>
          <cell r="C24" t="str">
            <v>PRODUCAO DE SEIXO PENEIRADO</v>
          </cell>
          <cell r="D24" t="str">
            <v>M3</v>
          </cell>
          <cell r="E24">
            <v>6.0699999999999994</v>
          </cell>
        </row>
        <row r="25">
          <cell r="B25" t="str">
            <v>45085</v>
          </cell>
          <cell r="C25" t="str">
            <v>PRODUCAO DE SEIXO PARCIALMENTE BRITADO E PENEIRADO</v>
          </cell>
          <cell r="D25" t="str">
            <v>M3</v>
          </cell>
          <cell r="E25">
            <v>8.58</v>
          </cell>
        </row>
        <row r="26">
          <cell r="B26" t="str">
            <v>45090</v>
          </cell>
          <cell r="C26" t="str">
            <v>SEIXO RETIDO NA PENEIRA 2</v>
          </cell>
          <cell r="D26" t="str">
            <v>M3</v>
          </cell>
          <cell r="E26">
            <v>7.6999999999999993</v>
          </cell>
        </row>
        <row r="27">
          <cell r="B27" t="str">
            <v>45095</v>
          </cell>
          <cell r="C27" t="str">
            <v>CARREGAMENTO DE BRITA PARA DRENAGEM E O.A.C.</v>
          </cell>
          <cell r="D27" t="str">
            <v>M3</v>
          </cell>
          <cell r="E27">
            <v>0.72</v>
          </cell>
        </row>
        <row r="28">
          <cell r="B28" t="str">
            <v>45100</v>
          </cell>
          <cell r="C28" t="str">
            <v>MATERIAL JAZIDA 1A CATEGORIA</v>
          </cell>
          <cell r="D28" t="str">
            <v>M3</v>
          </cell>
          <cell r="E28">
            <v>2.5499999999999998</v>
          </cell>
        </row>
        <row r="29">
          <cell r="B29" t="str">
            <v>45105</v>
          </cell>
          <cell r="C29" t="str">
            <v>ESCAVACAO E CARGA DE MATERIAL DE 2A. CATEGORIA</v>
          </cell>
          <cell r="D29" t="str">
            <v>M3</v>
          </cell>
          <cell r="E29">
            <v>2.85</v>
          </cell>
        </row>
        <row r="30">
          <cell r="B30" t="str">
            <v>45107</v>
          </cell>
          <cell r="C30" t="str">
            <v>ESCAVACAO E CARGA DE MATERIAL GRANULAR</v>
          </cell>
          <cell r="D30" t="str">
            <v>M3</v>
          </cell>
          <cell r="E30">
            <v>2.4300000000000002</v>
          </cell>
        </row>
        <row r="31">
          <cell r="B31" t="str">
            <v>45109</v>
          </cell>
          <cell r="C31" t="str">
            <v>PRE FISSURAMENTO PARA CORTE EM ROCHA</v>
          </cell>
          <cell r="D31" t="str">
            <v>M2</v>
          </cell>
          <cell r="E31">
            <v>20.02</v>
          </cell>
        </row>
        <row r="32">
          <cell r="B32" t="str">
            <v>45110</v>
          </cell>
          <cell r="C32" t="str">
            <v>EXTRACAO DO MATERIAL DE 3A CATEGORIA PARA TERRAPLENA</v>
          </cell>
          <cell r="D32" t="str">
            <v>M3</v>
          </cell>
          <cell r="E32">
            <v>10.02</v>
          </cell>
        </row>
        <row r="33">
          <cell r="B33" t="str">
            <v>45111</v>
          </cell>
          <cell r="C33" t="str">
            <v>EXTRACAO MATERIAL 3A. CAT. P/TERRAPLENAGEM COMFOGO CON</v>
          </cell>
          <cell r="D33" t="str">
            <v>M3</v>
          </cell>
          <cell r="E33">
            <v>11.12</v>
          </cell>
        </row>
        <row r="34">
          <cell r="B34" t="str">
            <v>45115</v>
          </cell>
          <cell r="C34" t="str">
            <v>CARGA DO MATERIAL DE 3A CATEGORIA</v>
          </cell>
          <cell r="D34" t="str">
            <v>M3</v>
          </cell>
          <cell r="E34">
            <v>2.5</v>
          </cell>
        </row>
        <row r="35">
          <cell r="B35" t="str">
            <v>45116</v>
          </cell>
          <cell r="C35" t="str">
            <v>EXTRACAO E CARGA DE MATERIAL DE 3A.CAT. P/REVEST. PRIMA</v>
          </cell>
          <cell r="D35" t="str">
            <v>M3</v>
          </cell>
          <cell r="E35">
            <v>8.5</v>
          </cell>
        </row>
        <row r="36">
          <cell r="B36" t="str">
            <v>45118</v>
          </cell>
          <cell r="C36" t="str">
            <v>ESPALHAMENTO DE DE SOLOS</v>
          </cell>
          <cell r="D36" t="str">
            <v>M3</v>
          </cell>
          <cell r="E36">
            <v>0.68</v>
          </cell>
        </row>
        <row r="37">
          <cell r="B37" t="str">
            <v>45120</v>
          </cell>
          <cell r="C37" t="str">
            <v>ESPALHAMENTO DO MATERIAL DE 3A CATEGORIA</v>
          </cell>
          <cell r="D37" t="str">
            <v>M3</v>
          </cell>
          <cell r="E37">
            <v>1.03</v>
          </cell>
        </row>
        <row r="38">
          <cell r="B38" t="str">
            <v>45121</v>
          </cell>
          <cell r="C38" t="str">
            <v>ESPALH. E RECOBR. DO TERRENO COMARGILA E SOLO VEGETAL</v>
          </cell>
          <cell r="D38" t="str">
            <v>M3</v>
          </cell>
          <cell r="E38">
            <v>4.3899999999999997</v>
          </cell>
        </row>
        <row r="39">
          <cell r="B39" t="str">
            <v>45123</v>
          </cell>
          <cell r="C39" t="str">
            <v>ESTOCAGEM E RECOMPOSICAO DE CAMADA VEGETAL</v>
          </cell>
          <cell r="D39" t="str">
            <v>M3</v>
          </cell>
          <cell r="E39">
            <v>4.9999999999999991</v>
          </cell>
        </row>
        <row r="40">
          <cell r="B40" t="str">
            <v>45125</v>
          </cell>
          <cell r="C40" t="str">
            <v>ESCAVACAO CARGA E ESPALHAMENTO DE MATERIAL DE 3A. CAT</v>
          </cell>
          <cell r="D40" t="str">
            <v>M3</v>
          </cell>
          <cell r="E40">
            <v>13.549999999999999</v>
          </cell>
        </row>
        <row r="41">
          <cell r="B41" t="str">
            <v>45126</v>
          </cell>
          <cell r="C41" t="str">
            <v>ESCAV. CARGA E ESPALH. MAT. 3A. CAT. COMFOGO CONTROLADO</v>
          </cell>
          <cell r="D41" t="str">
            <v>M3</v>
          </cell>
          <cell r="E41">
            <v>14.649999999999999</v>
          </cell>
        </row>
        <row r="42">
          <cell r="B42" t="str">
            <v>45210</v>
          </cell>
          <cell r="C42" t="str">
            <v>CONCRETO MAGRO</v>
          </cell>
          <cell r="D42" t="str">
            <v>M3</v>
          </cell>
          <cell r="E42">
            <v>114.03</v>
          </cell>
        </row>
        <row r="43">
          <cell r="B43" t="str">
            <v>45215</v>
          </cell>
          <cell r="C43" t="str">
            <v>CONCRETO MAGRO COM BRITA COMERCIAL</v>
          </cell>
          <cell r="D43" t="str">
            <v>M3</v>
          </cell>
          <cell r="E43">
            <v>116.44</v>
          </cell>
        </row>
        <row r="44">
          <cell r="B44" t="str">
            <v>45220</v>
          </cell>
          <cell r="C44" t="str">
            <v>CONCRETO FCK 9 MPA</v>
          </cell>
          <cell r="D44" t="str">
            <v>M3</v>
          </cell>
          <cell r="E44">
            <v>138.90999999999997</v>
          </cell>
        </row>
        <row r="45">
          <cell r="B45" t="str">
            <v>45225</v>
          </cell>
          <cell r="C45" t="str">
            <v>CONCRETO FCK 9 MPA COM BRITA COMERCIAL</v>
          </cell>
          <cell r="D45" t="str">
            <v>M3</v>
          </cell>
          <cell r="E45">
            <v>141.04999999999998</v>
          </cell>
        </row>
        <row r="46">
          <cell r="B46" t="str">
            <v>45230</v>
          </cell>
          <cell r="C46" t="str">
            <v>CONCRETO FCK 11 MPA</v>
          </cell>
          <cell r="D46" t="str">
            <v>M3</v>
          </cell>
          <cell r="E46">
            <v>146.01</v>
          </cell>
        </row>
        <row r="47">
          <cell r="B47" t="str">
            <v>45235</v>
          </cell>
          <cell r="C47" t="str">
            <v>CONCRETO FCK 11 MPA COM BRITA COMERCIAL</v>
          </cell>
          <cell r="D47" t="str">
            <v>M3</v>
          </cell>
          <cell r="E47">
            <v>148.13</v>
          </cell>
        </row>
        <row r="48">
          <cell r="B48" t="str">
            <v>45240</v>
          </cell>
          <cell r="C48" t="str">
            <v>CONCRETO FCK 15 MPA</v>
          </cell>
          <cell r="D48" t="str">
            <v>M3</v>
          </cell>
          <cell r="E48">
            <v>155.56</v>
          </cell>
        </row>
        <row r="49">
          <cell r="B49" t="str">
            <v>45245</v>
          </cell>
          <cell r="C49" t="str">
            <v>CONCRETO FCK 15 MPA COM BRITA COMERCIAL</v>
          </cell>
          <cell r="D49" t="str">
            <v>M3</v>
          </cell>
          <cell r="E49">
            <v>157.4</v>
          </cell>
        </row>
        <row r="50">
          <cell r="B50" t="str">
            <v>45250</v>
          </cell>
          <cell r="C50" t="str">
            <v>CONCRETO POROSO</v>
          </cell>
          <cell r="D50" t="str">
            <v>M3</v>
          </cell>
          <cell r="E50">
            <v>155.28999999999996</v>
          </cell>
        </row>
        <row r="51">
          <cell r="B51" t="str">
            <v>45255</v>
          </cell>
          <cell r="C51" t="str">
            <v>CONCRETO POROSO COM BRITA COMERCIAL</v>
          </cell>
          <cell r="D51" t="str">
            <v>M3</v>
          </cell>
          <cell r="E51">
            <v>157.82</v>
          </cell>
        </row>
        <row r="52">
          <cell r="B52" t="str">
            <v>45260</v>
          </cell>
          <cell r="C52" t="str">
            <v>CONCRETO CICLOPICO FCK 11 MPA</v>
          </cell>
          <cell r="D52" t="str">
            <v>m3</v>
          </cell>
          <cell r="E52">
            <v>120.52</v>
          </cell>
        </row>
        <row r="53">
          <cell r="B53" t="str">
            <v>45265</v>
          </cell>
          <cell r="C53" t="str">
            <v>CONCRETO CICLOPICO FCK 11 MPA COM BRITA COMERCIAL</v>
          </cell>
          <cell r="D53" t="str">
            <v>M3</v>
          </cell>
          <cell r="E53">
            <v>121.97999999999999</v>
          </cell>
        </row>
        <row r="54">
          <cell r="B54" t="str">
            <v>45270</v>
          </cell>
          <cell r="C54" t="str">
            <v>CONCRETO CICLOPICO FCK 15 MPA</v>
          </cell>
          <cell r="D54" t="str">
            <v>M3</v>
          </cell>
          <cell r="E54">
            <v>127.2</v>
          </cell>
        </row>
        <row r="55">
          <cell r="B55" t="str">
            <v>45275</v>
          </cell>
          <cell r="C55" t="str">
            <v>CONCRETO CICLOPICO FCK 15 MPA COM BRITA COMERCIAL</v>
          </cell>
          <cell r="D55" t="str">
            <v>M3</v>
          </cell>
          <cell r="E55">
            <v>128.66</v>
          </cell>
        </row>
        <row r="56">
          <cell r="B56" t="str">
            <v>45280</v>
          </cell>
          <cell r="C56" t="str">
            <v>ARGAMASSA DE CIMENTO E AREIA 1:4</v>
          </cell>
          <cell r="D56" t="str">
            <v>M3</v>
          </cell>
          <cell r="E56">
            <v>308.05999999999995</v>
          </cell>
        </row>
        <row r="57">
          <cell r="B57" t="str">
            <v>45285</v>
          </cell>
          <cell r="C57" t="str">
            <v>ARGAMASSA DE CIMENTO E AREIA 1:3</v>
          </cell>
          <cell r="D57" t="str">
            <v>M3</v>
          </cell>
          <cell r="E57">
            <v>325.35999999999996</v>
          </cell>
        </row>
        <row r="58">
          <cell r="B58" t="str">
            <v>45290</v>
          </cell>
          <cell r="C58" t="str">
            <v>FORMAS COMUNS DE MADEIRA COM REAPROVEITAMENTO DE D</v>
          </cell>
          <cell r="D58" t="str">
            <v>M2</v>
          </cell>
          <cell r="E58">
            <v>28.490000000000002</v>
          </cell>
        </row>
        <row r="59">
          <cell r="B59" t="str">
            <v>45291</v>
          </cell>
          <cell r="C59" t="str">
            <v>FORMA DE PLACA COMPENSADA</v>
          </cell>
          <cell r="D59" t="str">
            <v>M2</v>
          </cell>
          <cell r="E59">
            <v>28.34</v>
          </cell>
        </row>
        <row r="60">
          <cell r="B60" t="str">
            <v>45295</v>
          </cell>
          <cell r="C60" t="str">
            <v>ESCORAMENTO PARA BUEIROS CELULARES</v>
          </cell>
          <cell r="D60" t="str">
            <v>M3</v>
          </cell>
          <cell r="E60">
            <v>11.02</v>
          </cell>
        </row>
        <row r="61">
          <cell r="B61" t="str">
            <v>45296</v>
          </cell>
          <cell r="C61" t="str">
            <v>ESCORAMENTO COMUM DE VALA - TIPO CONTINUO</v>
          </cell>
          <cell r="D61" t="str">
            <v>M2</v>
          </cell>
          <cell r="E61">
            <v>22.330000000000002</v>
          </cell>
        </row>
        <row r="62">
          <cell r="B62" t="str">
            <v>45297</v>
          </cell>
          <cell r="C62" t="str">
            <v>ESCORAMENTO COMUM DE VALAS - TIPO CONTINUO</v>
          </cell>
          <cell r="D62" t="str">
            <v>M2</v>
          </cell>
          <cell r="E62">
            <v>22.330000000000002</v>
          </cell>
        </row>
        <row r="63">
          <cell r="B63" t="str">
            <v>45300</v>
          </cell>
          <cell r="C63" t="str">
            <v>ARMADURA ACO CA-25   FORNECIMENTO DOBRAGEM E COLOCA</v>
          </cell>
          <cell r="D63" t="str">
            <v>KG</v>
          </cell>
          <cell r="E63">
            <v>2.81</v>
          </cell>
        </row>
        <row r="64">
          <cell r="B64" t="str">
            <v>45305</v>
          </cell>
          <cell r="C64" t="str">
            <v>ARMADURA ACO CA-50   FORNECIMENTO DOBRAGEM E COLOCA</v>
          </cell>
          <cell r="D64" t="str">
            <v>KG</v>
          </cell>
          <cell r="E64">
            <v>2.81</v>
          </cell>
        </row>
        <row r="65">
          <cell r="B65" t="str">
            <v>45310</v>
          </cell>
          <cell r="C65" t="str">
            <v>ARMADURA ACO CA-60   FORNECIMENTO DOBRAGEM E COLOCA</v>
          </cell>
          <cell r="D65" t="str">
            <v>KG</v>
          </cell>
          <cell r="E65">
            <v>3.08</v>
          </cell>
        </row>
        <row r="66">
          <cell r="B66" t="str">
            <v>45315</v>
          </cell>
          <cell r="C66" t="str">
            <v>LASTRO DE BRITA</v>
          </cell>
          <cell r="D66" t="str">
            <v>M3</v>
          </cell>
          <cell r="E66">
            <v>28.959999999999997</v>
          </cell>
        </row>
        <row r="67">
          <cell r="B67" t="str">
            <v>45320</v>
          </cell>
          <cell r="C67" t="str">
            <v>LASTRO DE BRITA COM BRITA COMERCIAL</v>
          </cell>
          <cell r="D67" t="str">
            <v>M3</v>
          </cell>
          <cell r="E67">
            <v>32.22</v>
          </cell>
        </row>
        <row r="68">
          <cell r="B68" t="str">
            <v>45335</v>
          </cell>
          <cell r="C68" t="str">
            <v>ENROCAMENTO DE PEDRA JOGADA COM PEDRA DO PRIMARIO</v>
          </cell>
          <cell r="D68" t="str">
            <v>M3</v>
          </cell>
          <cell r="E68">
            <v>17.330000000000002</v>
          </cell>
        </row>
        <row r="69">
          <cell r="B69" t="str">
            <v>45340</v>
          </cell>
          <cell r="C69" t="str">
            <v>ENROCAMENTO DE PEDRA ARRUMADA</v>
          </cell>
          <cell r="D69" t="str">
            <v>M3</v>
          </cell>
          <cell r="E69">
            <v>42.72</v>
          </cell>
        </row>
        <row r="70">
          <cell r="B70" t="str">
            <v>45342</v>
          </cell>
          <cell r="C70" t="str">
            <v>ENROCAMENTO COM PEDRA ARGAMASSADA</v>
          </cell>
          <cell r="D70" t="str">
            <v>M3</v>
          </cell>
          <cell r="E70">
            <v>132.70000000000002</v>
          </cell>
        </row>
        <row r="71">
          <cell r="B71" t="str">
            <v>45345</v>
          </cell>
          <cell r="C71" t="str">
            <v>ALVENARIA DE PEDRA DE MAO ARGAMASSADA</v>
          </cell>
          <cell r="D71" t="str">
            <v>M3</v>
          </cell>
          <cell r="E71">
            <v>132.70000000000002</v>
          </cell>
        </row>
        <row r="72">
          <cell r="B72" t="str">
            <v>45346</v>
          </cell>
          <cell r="C72" t="str">
            <v>ENROCAMENTO DE PEDRA DE MAO JOGADA</v>
          </cell>
          <cell r="D72" t="str">
            <v>M3</v>
          </cell>
          <cell r="E72">
            <v>38.04</v>
          </cell>
        </row>
        <row r="73">
          <cell r="B73" t="str">
            <v>45348</v>
          </cell>
          <cell r="C73" t="str">
            <v>ENROCAMENTO DE PEDRA JOGADA COM PEDRA DETONADA</v>
          </cell>
          <cell r="D73" t="str">
            <v>M3</v>
          </cell>
          <cell r="E73">
            <v>9.9400000000000013</v>
          </cell>
        </row>
        <row r="74">
          <cell r="B74" t="str">
            <v>45350</v>
          </cell>
          <cell r="C74" t="str">
            <v>ALVENARIA DE TIJOLOS MACICOS PARA PAREDE DE 20 CM</v>
          </cell>
          <cell r="D74" t="str">
            <v>M2</v>
          </cell>
          <cell r="E74">
            <v>54.589999999999996</v>
          </cell>
        </row>
        <row r="75">
          <cell r="B75" t="str">
            <v>45360</v>
          </cell>
          <cell r="C75" t="str">
            <v>CHAPISCO</v>
          </cell>
          <cell r="D75" t="str">
            <v>M2</v>
          </cell>
          <cell r="E75">
            <v>3.14</v>
          </cell>
        </row>
        <row r="76">
          <cell r="B76" t="str">
            <v>46000</v>
          </cell>
          <cell r="C76" t="str">
            <v>TORRE DE MADEIRA PARA CRAVACAO DE TUBULAO (OAE)</v>
          </cell>
          <cell r="D76" t="str">
            <v>M</v>
          </cell>
          <cell r="E76">
            <v>369.75</v>
          </cell>
        </row>
        <row r="77">
          <cell r="B77" t="str">
            <v>46010</v>
          </cell>
          <cell r="C77" t="str">
            <v>ARGAMASSA DE CIMENTO E AREIA 1:4 PREPARO E MATERIAIS (O</v>
          </cell>
          <cell r="D77" t="str">
            <v>M3</v>
          </cell>
          <cell r="E77">
            <v>308.05999999999995</v>
          </cell>
        </row>
        <row r="78">
          <cell r="B78" t="str">
            <v>46020</v>
          </cell>
          <cell r="C78" t="str">
            <v>FORMAS DE MADEIRA (OAE)</v>
          </cell>
          <cell r="D78" t="str">
            <v>M2</v>
          </cell>
          <cell r="E78">
            <v>26.91</v>
          </cell>
        </row>
        <row r="79">
          <cell r="B79" t="str">
            <v>46030</v>
          </cell>
          <cell r="C79" t="str">
            <v>ARMADURA ACO CA-50 FORNEC. DOBR. E COLOCACAO (OAE)</v>
          </cell>
          <cell r="D79" t="str">
            <v>KG</v>
          </cell>
          <cell r="E79">
            <v>2.81</v>
          </cell>
        </row>
        <row r="80">
          <cell r="B80" t="str">
            <v>46040</v>
          </cell>
          <cell r="C80" t="str">
            <v>CONCRETO FCK 15 MPA  -  PREPARO LANCAMENTO E CURA  (OA</v>
          </cell>
          <cell r="D80" t="str">
            <v>M3</v>
          </cell>
          <cell r="E80">
            <v>157.4</v>
          </cell>
        </row>
        <row r="81">
          <cell r="B81" t="str">
            <v>46050</v>
          </cell>
          <cell r="C81" t="str">
            <v>CONCRETO FCK 18 MPA  -  PREPARO LANCAMENTO E CURA  (OA</v>
          </cell>
          <cell r="D81" t="str">
            <v>M3</v>
          </cell>
          <cell r="E81">
            <v>163.52000000000001</v>
          </cell>
        </row>
        <row r="82">
          <cell r="B82" t="str">
            <v>46070</v>
          </cell>
          <cell r="C82" t="str">
            <v>DEMOLICAO DE ESTRUTURA EM CONCRETO SIMPLES (OAE)</v>
          </cell>
          <cell r="D82" t="str">
            <v>M3</v>
          </cell>
          <cell r="E82">
            <v>30.71</v>
          </cell>
        </row>
        <row r="83">
          <cell r="B83" t="str">
            <v>46080</v>
          </cell>
          <cell r="C83" t="str">
            <v>DEMOLICAO DE ESTRUTURA EM CONCRETO ARMADO (OAE)</v>
          </cell>
          <cell r="D83" t="str">
            <v>M3</v>
          </cell>
          <cell r="E83">
            <v>55.55</v>
          </cell>
        </row>
        <row r="84">
          <cell r="B84" t="str">
            <v>46090</v>
          </cell>
          <cell r="C84" t="str">
            <v>ATERRO PARA VEDACAO DE ENSECADEIRAS (OAE)</v>
          </cell>
          <cell r="D84" t="str">
            <v>M3</v>
          </cell>
          <cell r="E84">
            <v>11.319999999999999</v>
          </cell>
        </row>
        <row r="85">
          <cell r="B85" t="str">
            <v>46100</v>
          </cell>
          <cell r="C85" t="str">
            <v>ENSECADEIRAS DUPLAS (OAE)</v>
          </cell>
          <cell r="D85" t="str">
            <v>M2</v>
          </cell>
          <cell r="E85">
            <v>173.13</v>
          </cell>
        </row>
        <row r="86">
          <cell r="B86" t="str">
            <v>46415</v>
          </cell>
          <cell r="C86" t="str">
            <v>MEIO-FIO DE CONCRETO - TIPO MF01-DNER</v>
          </cell>
          <cell r="D86" t="str">
            <v>M</v>
          </cell>
          <cell r="E86">
            <v>47.470000000000006</v>
          </cell>
        </row>
        <row r="87">
          <cell r="B87" t="str">
            <v>47000</v>
          </cell>
          <cell r="C87" t="str">
            <v>ESCAVACAO MANUAL DE MATERIAL DE 1A. CATEGORIA</v>
          </cell>
          <cell r="D87" t="str">
            <v>M3</v>
          </cell>
          <cell r="E87">
            <v>15.4</v>
          </cell>
        </row>
        <row r="88">
          <cell r="B88" t="str">
            <v>47004</v>
          </cell>
          <cell r="C88" t="str">
            <v>CONCRETO FCK 22 MPA  -  PREPARO LANCAMENTO E CURA</v>
          </cell>
          <cell r="D88" t="str">
            <v>M3</v>
          </cell>
          <cell r="E88">
            <v>175.76</v>
          </cell>
        </row>
        <row r="89">
          <cell r="B89" t="str">
            <v>47005</v>
          </cell>
          <cell r="C89" t="str">
            <v>FORMAS COM CHAPAS PLASTIFICADAS PARA CONCRETO APARE</v>
          </cell>
          <cell r="D89" t="str">
            <v>M2</v>
          </cell>
          <cell r="E89">
            <v>33.839999999999996</v>
          </cell>
        </row>
        <row r="90">
          <cell r="B90" t="str">
            <v>48000</v>
          </cell>
          <cell r="C90" t="str">
            <v>ESCAV. CARGA E TRANSP. DE MAT DE CORTE COM TRATOR E CARR</v>
          </cell>
          <cell r="D90" t="str">
            <v>M3</v>
          </cell>
          <cell r="E90">
            <v>2.63</v>
          </cell>
        </row>
        <row r="91">
          <cell r="B91" t="str">
            <v>48005</v>
          </cell>
          <cell r="C91" t="str">
            <v>ESCAV. E CARGA DE MAT. DE CORTE COM TRATOR E CARREGAD</v>
          </cell>
          <cell r="D91" t="str">
            <v>M3</v>
          </cell>
          <cell r="E91">
            <v>2.6599999999999997</v>
          </cell>
        </row>
        <row r="92">
          <cell r="B92" t="str">
            <v>48008</v>
          </cell>
          <cell r="C92" t="str">
            <v>ESCAV. DE CANAIS COM CARGA, TRANSP. E ESPALH. DE MATERI</v>
          </cell>
          <cell r="D92" t="str">
            <v>M3</v>
          </cell>
          <cell r="E92">
            <v>4.1100000000000003</v>
          </cell>
        </row>
        <row r="93">
          <cell r="B93" t="str">
            <v>48009</v>
          </cell>
          <cell r="C93" t="str">
            <v>ESCAVACAO DE CANAIS COM ESPALHAMENTO DO MATERIAL</v>
          </cell>
          <cell r="D93" t="str">
            <v>M3</v>
          </cell>
          <cell r="E93">
            <v>4.1100000000000003</v>
          </cell>
        </row>
        <row r="94">
          <cell r="B94" t="str">
            <v>48010</v>
          </cell>
          <cell r="C94" t="str">
            <v>ESC. CARGA E TRANSP. DE MAT. DE CORTE COM RETROESCAVA</v>
          </cell>
          <cell r="D94" t="str">
            <v>M3</v>
          </cell>
          <cell r="E94">
            <v>2.96</v>
          </cell>
        </row>
        <row r="95">
          <cell r="B95" t="str">
            <v>48015</v>
          </cell>
          <cell r="C95" t="str">
            <v>ESCAV. E CARGA DE MAT. DE CORTE COM RETROESCAVADEIRA</v>
          </cell>
          <cell r="D95" t="str">
            <v>M3</v>
          </cell>
          <cell r="E95">
            <v>3.9499999999999997</v>
          </cell>
        </row>
        <row r="96">
          <cell r="B96" t="str">
            <v>48020</v>
          </cell>
          <cell r="C96" t="str">
            <v>RECOLHIMENTO DE PEDRA DE MAO</v>
          </cell>
          <cell r="D96" t="str">
            <v>M3</v>
          </cell>
          <cell r="E96">
            <v>28.970000000000002</v>
          </cell>
        </row>
        <row r="97">
          <cell r="B97" t="str">
            <v>48030</v>
          </cell>
          <cell r="C97" t="str">
            <v>ESCAV. E CARGA MAT. P/REVESTIMENTO PRIMARIO</v>
          </cell>
          <cell r="D97" t="str">
            <v>M3</v>
          </cell>
          <cell r="E97">
            <v>3.17</v>
          </cell>
        </row>
        <row r="98">
          <cell r="B98" t="str">
            <v>48040</v>
          </cell>
          <cell r="C98" t="str">
            <v>ESCAVACAO MANUAL DE SOLOS</v>
          </cell>
          <cell r="D98" t="str">
            <v>M3</v>
          </cell>
          <cell r="E98">
            <v>4.54</v>
          </cell>
        </row>
        <row r="99">
          <cell r="B99" t="str">
            <v>48050</v>
          </cell>
          <cell r="C99" t="str">
            <v>ESCAVACAO DE VALAS COMRETROESCAVADEIRA</v>
          </cell>
          <cell r="D99" t="str">
            <v>M3</v>
          </cell>
          <cell r="E99">
            <v>3.92</v>
          </cell>
        </row>
        <row r="100">
          <cell r="B100" t="str">
            <v>48060</v>
          </cell>
          <cell r="C100" t="str">
            <v>COMPACTACAO DE ATERRO</v>
          </cell>
          <cell r="D100" t="str">
            <v>M3</v>
          </cell>
          <cell r="E100">
            <v>1.73</v>
          </cell>
        </row>
        <row r="101">
          <cell r="B101" t="str">
            <v>48070</v>
          </cell>
          <cell r="C101" t="str">
            <v>APILOAMENTO MANUAL DE SOLOS</v>
          </cell>
          <cell r="D101" t="str">
            <v>M3</v>
          </cell>
          <cell r="E101">
            <v>10.25</v>
          </cell>
        </row>
        <row r="102">
          <cell r="B102" t="str">
            <v>48080</v>
          </cell>
          <cell r="C102" t="str">
            <v>REGULARIZACAO DE PISTA</v>
          </cell>
          <cell r="D102" t="str">
            <v>M2</v>
          </cell>
          <cell r="E102">
            <v>0.75</v>
          </cell>
        </row>
        <row r="103">
          <cell r="B103" t="str">
            <v>48090</v>
          </cell>
          <cell r="C103" t="str">
            <v>ALVENARIA DE TIJOLOS MACICO DE 11 CM</v>
          </cell>
          <cell r="D103" t="str">
            <v>M2</v>
          </cell>
          <cell r="E103">
            <v>32.67</v>
          </cell>
        </row>
        <row r="104">
          <cell r="B104" t="str">
            <v>48092</v>
          </cell>
          <cell r="C104" t="str">
            <v>ALVENARIA DE TIJOLOS FURADOS, ESPESSURA DE 10CM, CHAPI</v>
          </cell>
          <cell r="D104" t="str">
            <v>M2</v>
          </cell>
          <cell r="E104">
            <v>24.68</v>
          </cell>
        </row>
        <row r="105">
          <cell r="B105" t="str">
            <v>48100</v>
          </cell>
          <cell r="C105" t="str">
            <v>ALVENARIA DE PEDRA DE MAO ARGAMASSADA DE 15 CM</v>
          </cell>
          <cell r="D105" t="str">
            <v>M2</v>
          </cell>
          <cell r="E105">
            <v>40.04</v>
          </cell>
        </row>
        <row r="106">
          <cell r="B106" t="str">
            <v>48130</v>
          </cell>
          <cell r="C106" t="str">
            <v>PLANTIO DE GRAMA POR MUDAS</v>
          </cell>
          <cell r="D106" t="str">
            <v>M2</v>
          </cell>
          <cell r="E106">
            <v>1.84</v>
          </cell>
        </row>
        <row r="107">
          <cell r="B107" t="str">
            <v>48150</v>
          </cell>
          <cell r="C107" t="str">
            <v>REATERRO E APILOAMENTO EM CAMADAS DE 20 CM</v>
          </cell>
          <cell r="D107" t="str">
            <v>M3</v>
          </cell>
          <cell r="E107">
            <v>6.29</v>
          </cell>
        </row>
        <row r="108">
          <cell r="B108" t="str">
            <v>49000</v>
          </cell>
          <cell r="C108" t="str">
            <v>PMF (NA USINA) PARA CONSERVACAO RODOVIARIA</v>
          </cell>
          <cell r="D108" t="str">
            <v>T</v>
          </cell>
          <cell r="E108">
            <v>13.89</v>
          </cell>
        </row>
        <row r="109">
          <cell r="B109" t="str">
            <v>49010</v>
          </cell>
          <cell r="C109" t="str">
            <v>CAUQ (NA USINA) - PARA CONSERVACAO RODOVIARIA</v>
          </cell>
          <cell r="D109" t="str">
            <v>T</v>
          </cell>
          <cell r="E109">
            <v>38.5</v>
          </cell>
        </row>
        <row r="110">
          <cell r="B110" t="str">
            <v>49011</v>
          </cell>
          <cell r="C110" t="str">
            <v>COMBATE A EXSUDACAO COM AREIA(DNER)</v>
          </cell>
          <cell r="D110" t="str">
            <v>M2</v>
          </cell>
          <cell r="E110">
            <v>0.27</v>
          </cell>
        </row>
        <row r="111">
          <cell r="B111" t="str">
            <v>49020</v>
          </cell>
          <cell r="C111" t="str">
            <v>LIMPEZA DE BUEIRO</v>
          </cell>
          <cell r="D111" t="str">
            <v>M3</v>
          </cell>
          <cell r="E111">
            <v>11.73</v>
          </cell>
        </row>
        <row r="112">
          <cell r="B112" t="str">
            <v>49022</v>
          </cell>
          <cell r="C112" t="str">
            <v>DESOBSTRUCAO DE CAIXAS COLETORAS</v>
          </cell>
          <cell r="D112" t="str">
            <v>UNID</v>
          </cell>
          <cell r="E112">
            <v>19.77</v>
          </cell>
        </row>
        <row r="113">
          <cell r="B113" t="str">
            <v>49024</v>
          </cell>
          <cell r="C113" t="str">
            <v>DESOBSTRUCAO DE GALERIAS D=60CM</v>
          </cell>
          <cell r="D113" t="str">
            <v>M</v>
          </cell>
          <cell r="E113">
            <v>9.7999999999999989</v>
          </cell>
        </row>
        <row r="114">
          <cell r="B114" t="str">
            <v>49030</v>
          </cell>
          <cell r="C114" t="str">
            <v>LIMPEZA DE CAIXA COLETORA</v>
          </cell>
          <cell r="D114" t="str">
            <v>UNID</v>
          </cell>
          <cell r="E114">
            <v>15.450000000000001</v>
          </cell>
        </row>
        <row r="115">
          <cell r="B115" t="str">
            <v>49040</v>
          </cell>
          <cell r="C115" t="str">
            <v>LIMPEZA DE SARJETA E MEIO-FIO</v>
          </cell>
          <cell r="D115" t="str">
            <v>M</v>
          </cell>
          <cell r="E115">
            <v>0.19</v>
          </cell>
        </row>
        <row r="116">
          <cell r="B116" t="str">
            <v>49050</v>
          </cell>
          <cell r="C116" t="str">
            <v>LIMPEZA E PINTURA DE PONTES</v>
          </cell>
          <cell r="D116" t="str">
            <v>M</v>
          </cell>
          <cell r="E116">
            <v>4.54</v>
          </cell>
        </row>
        <row r="117">
          <cell r="B117" t="str">
            <v>49055</v>
          </cell>
          <cell r="C117" t="str">
            <v>LIMPEZA DE PLACAS DE SINALIZACAO</v>
          </cell>
          <cell r="D117" t="str">
            <v>M2</v>
          </cell>
          <cell r="E117">
            <v>2.25</v>
          </cell>
        </row>
        <row r="118">
          <cell r="B118" t="str">
            <v>49056</v>
          </cell>
          <cell r="C118" t="str">
            <v>CAIACAO</v>
          </cell>
          <cell r="D118" t="str">
            <v>M2</v>
          </cell>
          <cell r="E118">
            <v>0.6</v>
          </cell>
        </row>
        <row r="119">
          <cell r="B119" t="str">
            <v>49057</v>
          </cell>
          <cell r="C119" t="str">
            <v>ANDAIMES SUSPENSOS PARA OBRAS DE RESTAURACAO DE PON</v>
          </cell>
          <cell r="D119" t="str">
            <v>M2</v>
          </cell>
          <cell r="E119">
            <v>24.489999999999995</v>
          </cell>
        </row>
        <row r="120">
          <cell r="B120" t="str">
            <v>49060</v>
          </cell>
          <cell r="C120" t="str">
            <v>LIMPEZA MANUAL DE VALETA</v>
          </cell>
          <cell r="D120" t="str">
            <v>M</v>
          </cell>
          <cell r="E120">
            <v>0.39</v>
          </cell>
        </row>
        <row r="121">
          <cell r="B121" t="str">
            <v>49065</v>
          </cell>
          <cell r="C121" t="str">
            <v>CAPINA MANUAL</v>
          </cell>
          <cell r="D121" t="str">
            <v>M2</v>
          </cell>
          <cell r="E121">
            <v>0.31</v>
          </cell>
        </row>
        <row r="122">
          <cell r="B122" t="str">
            <v>49070</v>
          </cell>
          <cell r="C122" t="str">
            <v>PINTURA DE SARJETA E MEIO-FIO</v>
          </cell>
          <cell r="D122" t="str">
            <v>M</v>
          </cell>
          <cell r="E122">
            <v>0.23</v>
          </cell>
        </row>
        <row r="123">
          <cell r="B123" t="str">
            <v>49080</v>
          </cell>
          <cell r="C123" t="str">
            <v>RECONFORMACAO DE ACOSTAMENTO NAO PAVIMENTADO</v>
          </cell>
          <cell r="D123" t="str">
            <v>M2</v>
          </cell>
          <cell r="E123">
            <v>0.01</v>
          </cell>
        </row>
        <row r="124">
          <cell r="B124" t="str">
            <v>49090</v>
          </cell>
          <cell r="C124" t="str">
            <v>RECONFORMACAO DE PISTA NAO PAVIMENTADA</v>
          </cell>
          <cell r="D124" t="str">
            <v>M2</v>
          </cell>
          <cell r="E124">
            <v>0.05</v>
          </cell>
        </row>
        <row r="125">
          <cell r="B125" t="str">
            <v>49091</v>
          </cell>
          <cell r="C125" t="str">
            <v>RECONFORMACAO DE PISTA NAO PAVIMENTADA</v>
          </cell>
          <cell r="D125" t="str">
            <v>HA</v>
          </cell>
          <cell r="E125">
            <v>470.09</v>
          </cell>
        </row>
        <row r="126">
          <cell r="B126" t="str">
            <v>49092</v>
          </cell>
          <cell r="C126" t="str">
            <v>RECONSTITUICAO DO SUB-LEITO</v>
          </cell>
          <cell r="D126" t="str">
            <v>M3</v>
          </cell>
          <cell r="E126">
            <v>1.49</v>
          </cell>
        </row>
        <row r="127">
          <cell r="B127" t="str">
            <v>49100</v>
          </cell>
          <cell r="C127" t="str">
            <v>RECOMPOSICAO DE BUEIRO DE CONCRETO</v>
          </cell>
          <cell r="D127" t="str">
            <v>M</v>
          </cell>
          <cell r="E127">
            <v>221.04</v>
          </cell>
        </row>
        <row r="128">
          <cell r="B128" t="str">
            <v>49105</v>
          </cell>
          <cell r="C128" t="str">
            <v>RECOMPOSICAO DE BUEIRO METALICO</v>
          </cell>
          <cell r="D128" t="str">
            <v>M</v>
          </cell>
          <cell r="E128">
            <v>934.67</v>
          </cell>
        </row>
        <row r="129">
          <cell r="B129" t="str">
            <v>49110</v>
          </cell>
          <cell r="C129" t="str">
            <v>RECOMPOSICAO DE BUEIRO DE CONCRETO COMLASTRO DE BRITA</v>
          </cell>
          <cell r="D129" t="str">
            <v>M</v>
          </cell>
          <cell r="E129">
            <v>68.05</v>
          </cell>
        </row>
        <row r="130">
          <cell r="B130" t="str">
            <v>49120</v>
          </cell>
          <cell r="C130" t="str">
            <v>RECOMPOSICAO DE GUARDA-CORPO</v>
          </cell>
          <cell r="D130" t="str">
            <v>M</v>
          </cell>
          <cell r="E130">
            <v>62.45000000000001</v>
          </cell>
        </row>
        <row r="131">
          <cell r="B131" t="str">
            <v>49123</v>
          </cell>
          <cell r="C131" t="str">
            <v>RECOMPOSICAO DE DEFENSA METALICA</v>
          </cell>
          <cell r="D131" t="str">
            <v>M</v>
          </cell>
          <cell r="E131">
            <v>69.84</v>
          </cell>
        </row>
        <row r="132">
          <cell r="B132" t="str">
            <v>49130</v>
          </cell>
          <cell r="C132" t="str">
            <v>RECOMPOSICAO DE PLACAS DE CONCRETO</v>
          </cell>
          <cell r="D132" t="str">
            <v>M3</v>
          </cell>
          <cell r="E132">
            <v>223.6</v>
          </cell>
        </row>
        <row r="133">
          <cell r="B133" t="str">
            <v>49131</v>
          </cell>
          <cell r="C133" t="str">
            <v>RECOMPOSICAO DE SARJETAS REVESTIDAS E MEIO FIO</v>
          </cell>
          <cell r="D133" t="str">
            <v>M</v>
          </cell>
          <cell r="E133">
            <v>22.16</v>
          </cell>
        </row>
        <row r="134">
          <cell r="B134" t="str">
            <v>49132</v>
          </cell>
          <cell r="C134" t="str">
            <v>RECOMPOSICAO DE SARJETA NAO REVESTIDA</v>
          </cell>
          <cell r="D134" t="str">
            <v>M</v>
          </cell>
          <cell r="E134">
            <v>1.19</v>
          </cell>
        </row>
        <row r="135">
          <cell r="B135" t="str">
            <v>49133</v>
          </cell>
          <cell r="C135" t="str">
            <v>RECOMPOSICAO DE VALETA REVESTIDA</v>
          </cell>
          <cell r="D135" t="str">
            <v>M</v>
          </cell>
          <cell r="E135">
            <v>29.36</v>
          </cell>
        </row>
        <row r="136">
          <cell r="B136" t="str">
            <v>49134</v>
          </cell>
          <cell r="C136" t="str">
            <v>RECOMPOSICAO DE VALETA NAO REVESTIDA</v>
          </cell>
          <cell r="D136" t="str">
            <v>M</v>
          </cell>
          <cell r="E136">
            <v>2.72</v>
          </cell>
        </row>
        <row r="137">
          <cell r="B137" t="str">
            <v>49135</v>
          </cell>
          <cell r="C137" t="str">
            <v>RECOMPOSICAO DE SINALIZACAO VERTICAL</v>
          </cell>
          <cell r="D137" t="str">
            <v>M2</v>
          </cell>
          <cell r="E137">
            <v>28.43</v>
          </cell>
        </row>
        <row r="138">
          <cell r="B138" t="str">
            <v>49140</v>
          </cell>
          <cell r="C138" t="str">
            <v>RECOMPOSICAO DE REVESTIMENTO COM CAUQ</v>
          </cell>
          <cell r="D138" t="str">
            <v>M3</v>
          </cell>
          <cell r="E138">
            <v>210.3</v>
          </cell>
        </row>
        <row r="139">
          <cell r="B139" t="str">
            <v>49150</v>
          </cell>
          <cell r="C139" t="str">
            <v>RECOMPOSICAO DE REVESTIMENTO PRIMARIO</v>
          </cell>
          <cell r="D139" t="str">
            <v>M3</v>
          </cell>
          <cell r="E139">
            <v>4.4600000000000009</v>
          </cell>
        </row>
        <row r="140">
          <cell r="B140" t="str">
            <v>49154</v>
          </cell>
          <cell r="C140" t="str">
            <v>RECOMPOSICAO MANUAL DE ATERRO</v>
          </cell>
          <cell r="D140" t="str">
            <v>M3</v>
          </cell>
          <cell r="E140">
            <v>44.51</v>
          </cell>
        </row>
        <row r="141">
          <cell r="B141" t="str">
            <v>49155</v>
          </cell>
          <cell r="C141" t="str">
            <v>RECOMPOSICAO MECANICA DE ATERRO</v>
          </cell>
          <cell r="D141" t="str">
            <v>M3</v>
          </cell>
          <cell r="E141">
            <v>17.590000000000003</v>
          </cell>
        </row>
        <row r="142">
          <cell r="B142" t="str">
            <v>49160</v>
          </cell>
          <cell r="C142" t="str">
            <v>RECONSTRUCAO DE PAVIMENTO COMBASE DE BRITA GRADUADA</v>
          </cell>
          <cell r="D142" t="str">
            <v>M3</v>
          </cell>
          <cell r="E142">
            <v>74.039999999999992</v>
          </cell>
        </row>
        <row r="143">
          <cell r="B143" t="str">
            <v>49161</v>
          </cell>
          <cell r="C143" t="str">
            <v>SELAGEM DE TRINCA</v>
          </cell>
          <cell r="D143" t="str">
            <v>L</v>
          </cell>
          <cell r="E143">
            <v>2.7299999999999995</v>
          </cell>
        </row>
        <row r="144">
          <cell r="B144" t="str">
            <v>49170</v>
          </cell>
          <cell r="C144" t="str">
            <v>REMENDO PROFUNDO</v>
          </cell>
          <cell r="D144" t="str">
            <v>M3</v>
          </cell>
          <cell r="E144">
            <v>204.60999999999999</v>
          </cell>
        </row>
        <row r="145">
          <cell r="B145" t="str">
            <v>49171</v>
          </cell>
          <cell r="C145" t="str">
            <v>REMENDO PROFUNDO COM CAUQ</v>
          </cell>
          <cell r="D145" t="str">
            <v>M3</v>
          </cell>
          <cell r="E145">
            <v>218.68999999999997</v>
          </cell>
        </row>
        <row r="146">
          <cell r="B146" t="str">
            <v>49180</v>
          </cell>
          <cell r="C146" t="str">
            <v>REMOCAO MECANIZADA DE BARREIRAS</v>
          </cell>
          <cell r="D146" t="str">
            <v>M3</v>
          </cell>
          <cell r="E146">
            <v>7.81</v>
          </cell>
        </row>
        <row r="147">
          <cell r="B147" t="str">
            <v>49181</v>
          </cell>
          <cell r="C147" t="str">
            <v>REMOCAO MANUAL DE BARREIRA</v>
          </cell>
          <cell r="D147" t="str">
            <v>M3</v>
          </cell>
          <cell r="E147">
            <v>24.139999999999997</v>
          </cell>
        </row>
        <row r="148">
          <cell r="B148" t="str">
            <v>49185</v>
          </cell>
          <cell r="C148" t="str">
            <v>REPAROS EM PONTES DE MADEIRA</v>
          </cell>
          <cell r="D148" t="str">
            <v>M</v>
          </cell>
          <cell r="E148">
            <v>66.209999999999994</v>
          </cell>
        </row>
        <row r="149">
          <cell r="B149" t="str">
            <v>49190</v>
          </cell>
          <cell r="C149" t="str">
            <v>ROCADA MANUAL</v>
          </cell>
          <cell r="D149" t="str">
            <v>M2</v>
          </cell>
          <cell r="E149">
            <v>0.12</v>
          </cell>
        </row>
        <row r="150">
          <cell r="B150" t="str">
            <v>49200</v>
          </cell>
          <cell r="C150" t="str">
            <v>ROCADA MECANIZADA</v>
          </cell>
          <cell r="D150" t="str">
            <v>HA</v>
          </cell>
          <cell r="E150">
            <v>104.35</v>
          </cell>
        </row>
        <row r="151">
          <cell r="B151" t="str">
            <v>49210</v>
          </cell>
          <cell r="C151" t="str">
            <v>ROCADA MECANIZADA COSTAL</v>
          </cell>
          <cell r="D151" t="str">
            <v>M2</v>
          </cell>
          <cell r="E151">
            <v>0.05</v>
          </cell>
        </row>
        <row r="152">
          <cell r="B152" t="str">
            <v>49220</v>
          </cell>
          <cell r="C152" t="str">
            <v>TAPA BURACO COM CAUQ</v>
          </cell>
          <cell r="D152" t="str">
            <v>M3</v>
          </cell>
          <cell r="E152">
            <v>412.58</v>
          </cell>
        </row>
        <row r="153">
          <cell r="B153" t="str">
            <v>49230</v>
          </cell>
          <cell r="C153" t="str">
            <v>TAPA BURACO COM PMF</v>
          </cell>
          <cell r="D153" t="str">
            <v>M3</v>
          </cell>
          <cell r="E153">
            <v>330.47</v>
          </cell>
        </row>
        <row r="154">
          <cell r="B154" t="str">
            <v>49301</v>
          </cell>
          <cell r="C154" t="str">
            <v>ESC. MEC. DE VALAS P/OBRAS DE ARTE CORRENTES - 1A CATEG</v>
          </cell>
          <cell r="D154" t="str">
            <v>M3</v>
          </cell>
          <cell r="E154">
            <v>4.54</v>
          </cell>
        </row>
        <row r="155">
          <cell r="B155" t="str">
            <v>49302</v>
          </cell>
          <cell r="C155" t="str">
            <v>REATERRO E APILOAMENTO EM CAMADAS DE 20 CM</v>
          </cell>
          <cell r="D155" t="str">
            <v>M3</v>
          </cell>
          <cell r="E155">
            <v>6.6</v>
          </cell>
        </row>
        <row r="156">
          <cell r="B156" t="str">
            <v>49303</v>
          </cell>
          <cell r="C156" t="str">
            <v>BRITA GRADUADA (NA USINA) PARA CONSERVACAO RODOVIARIA</v>
          </cell>
          <cell r="D156" t="str">
            <v>T</v>
          </cell>
          <cell r="E156">
            <v>11.64</v>
          </cell>
        </row>
        <row r="157">
          <cell r="B157" t="str">
            <v>49400</v>
          </cell>
          <cell r="C157" t="str">
            <v>HORA MAQUINA - TRATOR COM LAMINA 140 HP</v>
          </cell>
          <cell r="D157" t="str">
            <v>H</v>
          </cell>
          <cell r="E157">
            <v>59.2</v>
          </cell>
        </row>
        <row r="158">
          <cell r="B158" t="str">
            <v>49401</v>
          </cell>
          <cell r="C158" t="str">
            <v>HORA MAQUINA - CARREGADEIRA DE PNEUS 73 HP</v>
          </cell>
          <cell r="D158" t="str">
            <v>H</v>
          </cell>
          <cell r="E158">
            <v>55.65</v>
          </cell>
        </row>
        <row r="159">
          <cell r="B159" t="str">
            <v>49402</v>
          </cell>
          <cell r="C159" t="str">
            <v>HORA MAQUINA - MOTONIVELADORA 125 HP</v>
          </cell>
          <cell r="D159" t="str">
            <v>H</v>
          </cell>
          <cell r="E159">
            <v>78.22</v>
          </cell>
        </row>
        <row r="160">
          <cell r="B160" t="str">
            <v>49403</v>
          </cell>
          <cell r="C160" t="str">
            <v>HORA MAQUINA - COMPACTADOR VIBRATORIO AUTOPROPELIDO</v>
          </cell>
          <cell r="D160" t="str">
            <v>H</v>
          </cell>
          <cell r="E160">
            <v>56.29</v>
          </cell>
        </row>
        <row r="161">
          <cell r="B161" t="str">
            <v>49404</v>
          </cell>
          <cell r="C161" t="str">
            <v>HORA MAQUINA - CAMINHAO BASCULANTE SIMPLES 204 HP</v>
          </cell>
          <cell r="D161" t="str">
            <v>H</v>
          </cell>
          <cell r="E161">
            <v>71.47</v>
          </cell>
        </row>
        <row r="162">
          <cell r="B162" t="str">
            <v>49405</v>
          </cell>
          <cell r="C162" t="str">
            <v>HORA MAQUINA - RETROESCAVADEIRA 76 HP</v>
          </cell>
          <cell r="D162" t="str">
            <v>H</v>
          </cell>
          <cell r="E162">
            <v>34.590000000000003</v>
          </cell>
        </row>
        <row r="163">
          <cell r="B163" t="str">
            <v>49406</v>
          </cell>
          <cell r="C163" t="str">
            <v>HORA MAQUINA - ESCAVADEIRA HIDRAULICA 93 HP</v>
          </cell>
          <cell r="D163" t="str">
            <v>H</v>
          </cell>
          <cell r="E163">
            <v>50.04</v>
          </cell>
        </row>
        <row r="164">
          <cell r="B164" t="str">
            <v>49410</v>
          </cell>
          <cell r="C164" t="str">
            <v>HORA-MAQUINA DE ESCAVADEIRA DRAG-LINE</v>
          </cell>
          <cell r="D164" t="str">
            <v>H</v>
          </cell>
          <cell r="E164">
            <v>69.22</v>
          </cell>
        </row>
        <row r="165">
          <cell r="B165" t="str">
            <v>49412</v>
          </cell>
          <cell r="C165" t="str">
            <v>HORA-MAQUINA DE ESCAVADEIRA CASE-POCLAIN 988</v>
          </cell>
          <cell r="D165" t="str">
            <v>H</v>
          </cell>
          <cell r="E165">
            <v>87.06</v>
          </cell>
        </row>
        <row r="166">
          <cell r="B166" t="str">
            <v>49414</v>
          </cell>
          <cell r="C166" t="str">
            <v>HORA-MAQUINA DE CARREGADEIRA MF-86</v>
          </cell>
          <cell r="D166" t="str">
            <v>H</v>
          </cell>
          <cell r="E166">
            <v>36.869999999999997</v>
          </cell>
        </row>
        <row r="167">
          <cell r="B167" t="str">
            <v>49416</v>
          </cell>
          <cell r="C167" t="str">
            <v>HORA-MAQUINA DE CAMINHAO LK 1621/42 - SIMPLES</v>
          </cell>
          <cell r="D167" t="str">
            <v>H</v>
          </cell>
          <cell r="E167">
            <v>45.15</v>
          </cell>
        </row>
        <row r="168">
          <cell r="B168" t="str">
            <v>49500</v>
          </cell>
          <cell r="C168" t="str">
            <v>TRANSPORTE LOCAL COMCAMINHAO BASCULANTE (PARA MICROB</v>
          </cell>
          <cell r="D168" t="str">
            <v>TON</v>
          </cell>
          <cell r="E168">
            <v>1.88</v>
          </cell>
        </row>
        <row r="169">
          <cell r="B169" t="str">
            <v>49510</v>
          </cell>
          <cell r="C169" t="str">
            <v>TRANSPORTE LOCAL COMCAMINHAO BASCULANTE (PARA MICROB</v>
          </cell>
          <cell r="D169" t="str">
            <v>TON</v>
          </cell>
          <cell r="E169">
            <v>0.9</v>
          </cell>
        </row>
        <row r="170">
          <cell r="B170" t="str">
            <v>49520</v>
          </cell>
          <cell r="C170" t="str">
            <v>TRANSPORTE COMERCIAL COMCAM. BASCULANTE (PARA MICROBA</v>
          </cell>
          <cell r="D170" t="str">
            <v>TON</v>
          </cell>
          <cell r="E170">
            <v>0.39</v>
          </cell>
        </row>
        <row r="171">
          <cell r="B171" t="str">
            <v>49530</v>
          </cell>
          <cell r="C171" t="str">
            <v>TRANSPORTE LOCAL COM CAMINHAO BASCULANTE ROD. PAVIM</v>
          </cell>
          <cell r="D171" t="str">
            <v>TN</v>
          </cell>
          <cell r="E171">
            <v>0.71</v>
          </cell>
        </row>
        <row r="172">
          <cell r="B172" t="str">
            <v>49540</v>
          </cell>
          <cell r="C172" t="str">
            <v>TRANSPORTE LOCAL COM CAMINHAO BASCULANTE ROD.NAO PA</v>
          </cell>
          <cell r="D172" t="str">
            <v>TN</v>
          </cell>
          <cell r="E172">
            <v>0.86</v>
          </cell>
        </row>
        <row r="173">
          <cell r="B173" t="str">
            <v>49550</v>
          </cell>
          <cell r="C173" t="str">
            <v>TRANSPORTE LOCAL COM CAMINHAO BASCULANTE (CTE)</v>
          </cell>
          <cell r="D173" t="str">
            <v>TN</v>
          </cell>
          <cell r="E173">
            <v>0.71</v>
          </cell>
        </row>
        <row r="174">
          <cell r="B174" t="str">
            <v>49560</v>
          </cell>
          <cell r="C174" t="str">
            <v>TRANSPORTE LOCAL COM CAMINHAO CARROCERIA ROD. PAVIM</v>
          </cell>
          <cell r="D174" t="str">
            <v>TN</v>
          </cell>
          <cell r="E174">
            <v>0.56999999999999995</v>
          </cell>
        </row>
        <row r="175">
          <cell r="B175" t="str">
            <v>49570</v>
          </cell>
          <cell r="C175" t="str">
            <v>TRANSPORTE LOCAL COM CAMINHAO CARROCERIA ROD.NAO PA</v>
          </cell>
          <cell r="D175" t="str">
            <v>TN</v>
          </cell>
          <cell r="E175">
            <v>0.42</v>
          </cell>
        </row>
        <row r="176">
          <cell r="B176" t="str">
            <v>49580</v>
          </cell>
          <cell r="C176" t="str">
            <v>TRANSPORTE LOCAL COM CAMINHAO CARROCERIA (CTE)</v>
          </cell>
          <cell r="D176" t="str">
            <v>TN</v>
          </cell>
          <cell r="E176">
            <v>3.4</v>
          </cell>
        </row>
        <row r="177">
          <cell r="B177" t="str">
            <v>49590</v>
          </cell>
          <cell r="C177" t="str">
            <v>TRANSPORTE COMERCIAL COMCAMINHAO BASCULANTE ROD.PAVI</v>
          </cell>
          <cell r="D177" t="str">
            <v>TN</v>
          </cell>
          <cell r="E177">
            <v>0.56999999999999995</v>
          </cell>
        </row>
        <row r="178">
          <cell r="B178" t="str">
            <v>49600</v>
          </cell>
          <cell r="C178" t="str">
            <v>TRANSPORTE COMERCIAL COMCAMINHAO BASCULANTE ROD.N.PA</v>
          </cell>
          <cell r="D178" t="str">
            <v>TN</v>
          </cell>
          <cell r="E178">
            <v>0.71</v>
          </cell>
        </row>
        <row r="179">
          <cell r="B179" t="str">
            <v>49610</v>
          </cell>
          <cell r="C179" t="str">
            <v>TRANSPORTE COMERCIAL COMCAMINHAO CARROCERIA ROD. PAVI</v>
          </cell>
          <cell r="D179" t="str">
            <v>TN</v>
          </cell>
          <cell r="E179">
            <v>0.33</v>
          </cell>
        </row>
        <row r="180">
          <cell r="B180" t="str">
            <v>49620</v>
          </cell>
          <cell r="C180" t="str">
            <v>TRANSPORTE COMERCIAL COMCAMINHAO CARROCERIA ROD.N.PA</v>
          </cell>
          <cell r="D180" t="str">
            <v>TN</v>
          </cell>
          <cell r="E180">
            <v>0.42</v>
          </cell>
        </row>
        <row r="181">
          <cell r="B181" t="str">
            <v>49630</v>
          </cell>
          <cell r="C181" t="str">
            <v>CONCRETO FCK 15 MPA - FUNDAÇÕES</v>
          </cell>
          <cell r="D181" t="str">
            <v>M3</v>
          </cell>
          <cell r="E181">
            <v>136.77000000000001</v>
          </cell>
        </row>
        <row r="182">
          <cell r="B182" t="str">
            <v>49640</v>
          </cell>
          <cell r="C182" t="str">
            <v>ARMADURA ACO CA-50  - FUNDAÇÕES - FORNEC / BENEFICIAMENTO</v>
          </cell>
          <cell r="D182" t="str">
            <v>KG</v>
          </cell>
          <cell r="E182">
            <v>1.91</v>
          </cell>
        </row>
        <row r="183">
          <cell r="B183" t="str">
            <v>49650</v>
          </cell>
          <cell r="C183" t="str">
            <v>LANÇAMENTO DE CONCRETO COM BOMBA</v>
          </cell>
          <cell r="D183" t="str">
            <v>M3</v>
          </cell>
          <cell r="E183">
            <v>18.13</v>
          </cell>
        </row>
        <row r="184">
          <cell r="B184" t="str">
            <v>49660</v>
          </cell>
          <cell r="C184" t="str">
            <v>LANÇAMENTO DE CONCRETO COM GUINDASTE</v>
          </cell>
          <cell r="D184" t="str">
            <v>M3</v>
          </cell>
          <cell r="E184">
            <v>24.94</v>
          </cell>
        </row>
        <row r="185">
          <cell r="B185" t="str">
            <v>49670</v>
          </cell>
          <cell r="C185" t="str">
            <v>LANÇAMENTO DE CONCRETO DESCARGA DIRETA</v>
          </cell>
          <cell r="D185" t="str">
            <v>M3</v>
          </cell>
          <cell r="E185">
            <v>1.63</v>
          </cell>
        </row>
        <row r="186">
          <cell r="B186" t="str">
            <v>49680</v>
          </cell>
          <cell r="C186" t="str">
            <v>ARMADURA AÇO CA-50 - COLOCAÇÃO</v>
          </cell>
          <cell r="D186" t="str">
            <v>KG</v>
          </cell>
          <cell r="E186">
            <v>0.5</v>
          </cell>
        </row>
        <row r="187">
          <cell r="B187" t="str">
            <v>49690</v>
          </cell>
          <cell r="C187" t="str">
            <v>CONCRETO PROJETADO</v>
          </cell>
          <cell r="D187" t="str">
            <v>M3</v>
          </cell>
          <cell r="E187">
            <v>336.24</v>
          </cell>
        </row>
        <row r="188">
          <cell r="B188" t="str">
            <v>49700</v>
          </cell>
          <cell r="C188" t="str">
            <v>PATIO DE VIGAS PRÉ-MOLDADAS</v>
          </cell>
          <cell r="D188" t="str">
            <v>UN</v>
          </cell>
          <cell r="E188">
            <v>25097.66</v>
          </cell>
        </row>
        <row r="189">
          <cell r="B189" t="str">
            <v>49750</v>
          </cell>
          <cell r="C189" t="str">
            <v>REBOCO E=3MM</v>
          </cell>
          <cell r="D189" t="str">
            <v>M2</v>
          </cell>
          <cell r="E189">
            <v>7.38</v>
          </cell>
        </row>
        <row r="190">
          <cell r="B190" t="str">
            <v>49800</v>
          </cell>
          <cell r="C190" t="str">
            <v>CONCRETO FCK=20 MPA - BOMBEÁVEL - C/ SLUMP 22</v>
          </cell>
          <cell r="D190" t="str">
            <v>M3</v>
          </cell>
          <cell r="E190">
            <v>178.29999999999998</v>
          </cell>
        </row>
        <row r="191">
          <cell r="B191" t="str">
            <v>49805</v>
          </cell>
          <cell r="C191" t="str">
            <v>BASES DE CONCRETO PARA PLACAS &lt;= 1,50 M²</v>
          </cell>
          <cell r="D191" t="str">
            <v>UNID</v>
          </cell>
          <cell r="E191">
            <v>78.91</v>
          </cell>
        </row>
        <row r="192">
          <cell r="B192" t="str">
            <v>49806</v>
          </cell>
          <cell r="C192" t="str">
            <v>BASES DE CONCRETO PARA PLACAS &gt; 1,50 M²</v>
          </cell>
          <cell r="D192" t="str">
            <v>UNID</v>
          </cell>
          <cell r="E192">
            <v>147.63</v>
          </cell>
        </row>
        <row r="193">
          <cell r="B193" t="str">
            <v>49807</v>
          </cell>
          <cell r="C193" t="str">
            <v>FORMA COMUM PARA SARJETAS E VALETAS</v>
          </cell>
          <cell r="D193" t="str">
            <v>M2</v>
          </cell>
          <cell r="E193">
            <v>7.3500000000000005</v>
          </cell>
        </row>
        <row r="194">
          <cell r="B194" t="str">
            <v>13010</v>
          </cell>
          <cell r="C194" t="str">
            <v>BRITA COMERCIAL</v>
          </cell>
          <cell r="D194" t="str">
            <v>M3</v>
          </cell>
          <cell r="E194" t="str">
            <v>17,50</v>
          </cell>
        </row>
        <row r="195">
          <cell r="B195" t="str">
            <v>13011</v>
          </cell>
          <cell r="C195" t="str">
            <v>PEDRISCO</v>
          </cell>
          <cell r="D195" t="str">
            <v>M3</v>
          </cell>
          <cell r="E195">
            <v>18.5</v>
          </cell>
        </row>
        <row r="196">
          <cell r="B196" t="str">
            <v>13012</v>
          </cell>
          <cell r="C196" t="str">
            <v>PÓ DE PEDRA</v>
          </cell>
          <cell r="D196" t="str">
            <v>M3</v>
          </cell>
          <cell r="E196">
            <v>17.3</v>
          </cell>
        </row>
        <row r="197">
          <cell r="B197" t="str">
            <v>13013</v>
          </cell>
          <cell r="C197" t="str">
            <v>PEDRA PULMÃO</v>
          </cell>
          <cell r="D197" t="str">
            <v>M3</v>
          </cell>
          <cell r="E197">
            <v>16.5</v>
          </cell>
        </row>
        <row r="198">
          <cell r="B198" t="str">
            <v>13019</v>
          </cell>
          <cell r="C198" t="str">
            <v>CINZA</v>
          </cell>
          <cell r="D198" t="str">
            <v>KG</v>
          </cell>
          <cell r="E198">
            <v>0.26</v>
          </cell>
        </row>
        <row r="199">
          <cell r="B199" t="str">
            <v>13020</v>
          </cell>
          <cell r="C199" t="str">
            <v>AREIA COMERCIAL</v>
          </cell>
          <cell r="D199" t="str">
            <v>M3</v>
          </cell>
          <cell r="E199">
            <v>14</v>
          </cell>
        </row>
        <row r="200">
          <cell r="B200" t="str">
            <v>13021</v>
          </cell>
          <cell r="C200" t="str">
            <v>AREIA PARA FUNDAÇÕES</v>
          </cell>
          <cell r="D200" t="str">
            <v>M3</v>
          </cell>
          <cell r="E200">
            <v>6</v>
          </cell>
        </row>
        <row r="201">
          <cell r="B201" t="str">
            <v>13030</v>
          </cell>
          <cell r="C201" t="str">
            <v>LAJOTA DE CONCRETO DE 10 CM X 30 CM</v>
          </cell>
          <cell r="D201" t="str">
            <v>M2</v>
          </cell>
          <cell r="E201" t="str">
            <v>14,20</v>
          </cell>
        </row>
        <row r="202">
          <cell r="B202" t="str">
            <v>13035</v>
          </cell>
          <cell r="C202" t="str">
            <v>BRIQUETES DE 8 CM</v>
          </cell>
          <cell r="D202" t="str">
            <v>M2</v>
          </cell>
          <cell r="E202" t="str">
            <v>16,00</v>
          </cell>
        </row>
        <row r="203">
          <cell r="B203" t="str">
            <v>13040</v>
          </cell>
          <cell r="C203" t="str">
            <v>CIMENTO 320 CP-IV</v>
          </cell>
          <cell r="D203" t="str">
            <v>KG</v>
          </cell>
          <cell r="E203" t="str">
            <v>0,26</v>
          </cell>
        </row>
        <row r="204">
          <cell r="B204" t="str">
            <v>13045</v>
          </cell>
          <cell r="C204" t="str">
            <v>BENTONITA</v>
          </cell>
          <cell r="D204" t="str">
            <v>KG</v>
          </cell>
          <cell r="E204">
            <v>0.21</v>
          </cell>
        </row>
        <row r="205">
          <cell r="B205" t="str">
            <v>13050</v>
          </cell>
          <cell r="C205" t="str">
            <v>TIJOLO MACICO</v>
          </cell>
          <cell r="D205" t="str">
            <v>UN</v>
          </cell>
          <cell r="E205" t="str">
            <v>0,08</v>
          </cell>
        </row>
        <row r="206">
          <cell r="B206" t="str">
            <v>13055</v>
          </cell>
          <cell r="C206" t="str">
            <v>TIJOLOS FURADOS DE 10X15X20</v>
          </cell>
          <cell r="D206" t="str">
            <v>UN</v>
          </cell>
          <cell r="E206" t="str">
            <v>0,10</v>
          </cell>
        </row>
        <row r="207">
          <cell r="B207" t="str">
            <v>13060</v>
          </cell>
          <cell r="C207" t="str">
            <v>PARALELEPIPEDO</v>
          </cell>
          <cell r="D207" t="str">
            <v>M2</v>
          </cell>
          <cell r="E207" t="str">
            <v>8,40</v>
          </cell>
        </row>
        <row r="208">
          <cell r="B208" t="str">
            <v>13061</v>
          </cell>
          <cell r="C208" t="str">
            <v>MEIO-FIO DE PEDRA</v>
          </cell>
          <cell r="D208" t="str">
            <v>M</v>
          </cell>
          <cell r="E208">
            <v>5.3</v>
          </cell>
        </row>
        <row r="209">
          <cell r="B209" t="str">
            <v>13080</v>
          </cell>
          <cell r="C209" t="str">
            <v>MOUROES TRIANG. DE CONCRETO L=10cm x 220 cm</v>
          </cell>
          <cell r="D209" t="str">
            <v>UN</v>
          </cell>
          <cell r="E209" t="str">
            <v>4,80</v>
          </cell>
        </row>
        <row r="210">
          <cell r="B210" t="str">
            <v>13085</v>
          </cell>
          <cell r="C210" t="str">
            <v>MOUROES CONCRETO 10 X 10 X 220</v>
          </cell>
          <cell r="D210" t="str">
            <v>UN</v>
          </cell>
          <cell r="E210" t="str">
            <v>8,00</v>
          </cell>
        </row>
        <row r="211">
          <cell r="B211" t="str">
            <v>13090</v>
          </cell>
          <cell r="C211" t="str">
            <v>MOUROES CONCRETO 15 X 15 X 220</v>
          </cell>
          <cell r="D211" t="str">
            <v>UN</v>
          </cell>
          <cell r="E211" t="str">
            <v>11,98</v>
          </cell>
        </row>
        <row r="212">
          <cell r="B212" t="str">
            <v>13100</v>
          </cell>
          <cell r="C212" t="str">
            <v>ESTICADOR DE CONCRETO 10x10x300 cm</v>
          </cell>
          <cell r="D212" t="str">
            <v>UN</v>
          </cell>
          <cell r="E212" t="str">
            <v>6,50</v>
          </cell>
        </row>
        <row r="213">
          <cell r="B213" t="str">
            <v>13120</v>
          </cell>
          <cell r="C213" t="str">
            <v>TUBO POROSO D=20 CM</v>
          </cell>
          <cell r="D213" t="str">
            <v>M</v>
          </cell>
          <cell r="E213" t="str">
            <v>7,30</v>
          </cell>
        </row>
        <row r="214">
          <cell r="B214" t="str">
            <v>13140</v>
          </cell>
          <cell r="C214" t="str">
            <v>TUBO PERFURADO D=20 CM</v>
          </cell>
          <cell r="D214" t="str">
            <v>M</v>
          </cell>
          <cell r="E214" t="str">
            <v>6,60</v>
          </cell>
        </row>
        <row r="215">
          <cell r="B215" t="str">
            <v>13145</v>
          </cell>
          <cell r="C215" t="str">
            <v>TUBO D=20 CM (SIMPLES)</v>
          </cell>
          <cell r="D215" t="str">
            <v>M</v>
          </cell>
          <cell r="E215">
            <v>6.8</v>
          </cell>
        </row>
        <row r="216">
          <cell r="B216" t="str">
            <v>13150</v>
          </cell>
          <cell r="C216" t="str">
            <v>TUBO D=30 CM (SIMPLES)</v>
          </cell>
          <cell r="D216" t="str">
            <v>M</v>
          </cell>
          <cell r="E216" t="str">
            <v>7,07</v>
          </cell>
        </row>
        <row r="217">
          <cell r="B217" t="str">
            <v>13160</v>
          </cell>
          <cell r="C217" t="str">
            <v>TUBO D=40 CM (SIMPLES)</v>
          </cell>
          <cell r="D217" t="str">
            <v>M</v>
          </cell>
          <cell r="E217" t="str">
            <v>12,00</v>
          </cell>
        </row>
        <row r="218">
          <cell r="B218" t="str">
            <v>13170</v>
          </cell>
          <cell r="C218" t="str">
            <v>TUBO D=50 CM (SIMPLES)</v>
          </cell>
          <cell r="D218" t="str">
            <v>M</v>
          </cell>
          <cell r="E218" t="str">
            <v>17,93</v>
          </cell>
        </row>
        <row r="219">
          <cell r="B219" t="str">
            <v>13180</v>
          </cell>
          <cell r="C219" t="str">
            <v>TUBO D=60 CM (SIMPLES)</v>
          </cell>
          <cell r="D219" t="str">
            <v>M</v>
          </cell>
          <cell r="E219" t="str">
            <v>23,00</v>
          </cell>
        </row>
        <row r="220">
          <cell r="B220" t="str">
            <v>13190</v>
          </cell>
          <cell r="C220" t="str">
            <v>TUBO D= 60 CM CA-1</v>
          </cell>
          <cell r="D220" t="str">
            <v>M</v>
          </cell>
          <cell r="E220" t="str">
            <v>34,65</v>
          </cell>
        </row>
        <row r="221">
          <cell r="B221" t="str">
            <v>13200</v>
          </cell>
          <cell r="C221" t="str">
            <v>TUBO D= 60 CM CA-2</v>
          </cell>
          <cell r="D221" t="str">
            <v>M</v>
          </cell>
          <cell r="E221" t="str">
            <v>41,25</v>
          </cell>
        </row>
        <row r="222">
          <cell r="B222" t="str">
            <v>13210</v>
          </cell>
          <cell r="C222" t="str">
            <v>TUBO D= 80 CM CA-2</v>
          </cell>
          <cell r="D222" t="str">
            <v>M</v>
          </cell>
          <cell r="E222" t="str">
            <v>74,25</v>
          </cell>
        </row>
        <row r="223">
          <cell r="B223" t="str">
            <v>13220</v>
          </cell>
          <cell r="C223" t="str">
            <v>TUBO D=100 CM CA-2</v>
          </cell>
          <cell r="D223" t="str">
            <v>M</v>
          </cell>
          <cell r="E223" t="str">
            <v>103,95</v>
          </cell>
        </row>
        <row r="224">
          <cell r="B224" t="str">
            <v>13230</v>
          </cell>
          <cell r="C224" t="str">
            <v>TUBO D=120 CM CA-2</v>
          </cell>
          <cell r="D224" t="str">
            <v>M</v>
          </cell>
          <cell r="E224" t="str">
            <v>137,55</v>
          </cell>
        </row>
        <row r="225">
          <cell r="B225" t="str">
            <v>13240</v>
          </cell>
          <cell r="C225" t="str">
            <v>TUBO D=150 CM CA-2</v>
          </cell>
          <cell r="D225" t="str">
            <v>M</v>
          </cell>
          <cell r="E225" t="str">
            <v>210,00</v>
          </cell>
        </row>
        <row r="226">
          <cell r="B226" t="str">
            <v>13250</v>
          </cell>
          <cell r="C226" t="str">
            <v>TUBO D=200 CM CA-2</v>
          </cell>
          <cell r="D226" t="str">
            <v>M</v>
          </cell>
          <cell r="E226" t="str">
            <v>354,45</v>
          </cell>
        </row>
        <row r="227">
          <cell r="B227" t="str">
            <v>13260</v>
          </cell>
          <cell r="C227" t="str">
            <v>TUBO D= 80 CM CA-3</v>
          </cell>
          <cell r="D227" t="str">
            <v>M</v>
          </cell>
          <cell r="E227" t="str">
            <v>78,68</v>
          </cell>
        </row>
        <row r="228">
          <cell r="B228" t="str">
            <v>13270</v>
          </cell>
          <cell r="C228" t="str">
            <v>TUBO D=100 CM CA-3</v>
          </cell>
          <cell r="D228" t="str">
            <v>M</v>
          </cell>
          <cell r="E228" t="str">
            <v>107,55</v>
          </cell>
        </row>
        <row r="229">
          <cell r="B229" t="str">
            <v>13280</v>
          </cell>
          <cell r="C229" t="str">
            <v>TUBO D=120 CM CA-3</v>
          </cell>
          <cell r="D229" t="str">
            <v>M</v>
          </cell>
          <cell r="E229" t="str">
            <v>143,70</v>
          </cell>
        </row>
        <row r="230">
          <cell r="B230" t="str">
            <v>13282</v>
          </cell>
          <cell r="C230" t="str">
            <v>TUBO D=150 CM CA-3</v>
          </cell>
          <cell r="D230" t="str">
            <v>M</v>
          </cell>
          <cell r="E230" t="str">
            <v>267,18</v>
          </cell>
        </row>
        <row r="231">
          <cell r="B231" t="str">
            <v>13300</v>
          </cell>
          <cell r="C231" t="str">
            <v>CALHA D=30 CM SIMPLES</v>
          </cell>
          <cell r="D231" t="str">
            <v>M</v>
          </cell>
          <cell r="E231" t="str">
            <v>5,70</v>
          </cell>
        </row>
        <row r="232">
          <cell r="B232" t="str">
            <v>13310</v>
          </cell>
          <cell r="C232" t="str">
            <v>CALHA D=40 CM SIMPLES</v>
          </cell>
          <cell r="D232" t="str">
            <v>M</v>
          </cell>
          <cell r="E232" t="str">
            <v>8,10</v>
          </cell>
        </row>
        <row r="233">
          <cell r="B233" t="str">
            <v>13320</v>
          </cell>
          <cell r="C233" t="str">
            <v>CALHA D=60 CM SIMPLES</v>
          </cell>
          <cell r="D233" t="str">
            <v>M</v>
          </cell>
          <cell r="E233" t="str">
            <v>15,00</v>
          </cell>
        </row>
        <row r="234">
          <cell r="B234" t="str">
            <v>13360</v>
          </cell>
          <cell r="C234" t="str">
            <v>TUBO PVC P/DRENO D=100 MM</v>
          </cell>
          <cell r="D234" t="str">
            <v>M</v>
          </cell>
          <cell r="E234" t="str">
            <v>4,75</v>
          </cell>
        </row>
        <row r="235">
          <cell r="B235" t="str">
            <v>13370</v>
          </cell>
          <cell r="C235" t="str">
            <v>TUBO PVC P/DRENO D=150 MM</v>
          </cell>
          <cell r="D235" t="str">
            <v>M</v>
          </cell>
          <cell r="E235" t="str">
            <v>9,25</v>
          </cell>
        </row>
        <row r="236">
          <cell r="B236" t="str">
            <v>13380</v>
          </cell>
          <cell r="C236" t="str">
            <v>TUBO PVC RIGIDO D= 50 MM</v>
          </cell>
          <cell r="D236" t="str">
            <v>M</v>
          </cell>
          <cell r="E236" t="str">
            <v>2,54</v>
          </cell>
        </row>
        <row r="237">
          <cell r="B237" t="str">
            <v>13390</v>
          </cell>
          <cell r="C237" t="str">
            <v>TUBO PVC RIGIDO D=100 MM</v>
          </cell>
          <cell r="D237" t="str">
            <v>M</v>
          </cell>
          <cell r="E237" t="str">
            <v>3,84</v>
          </cell>
        </row>
        <row r="238">
          <cell r="B238" t="str">
            <v>13400</v>
          </cell>
          <cell r="C238" t="str">
            <v>DESMOLDANTE P/ FORMAS</v>
          </cell>
          <cell r="D238" t="str">
            <v>L</v>
          </cell>
          <cell r="E238">
            <v>2.5299999999999998</v>
          </cell>
        </row>
        <row r="239">
          <cell r="B239" t="str">
            <v>13401</v>
          </cell>
          <cell r="C239" t="str">
            <v>MADEIRA DE LEI - SERRADA</v>
          </cell>
          <cell r="D239" t="str">
            <v>M3</v>
          </cell>
          <cell r="E239" t="str">
            <v>500,00</v>
          </cell>
        </row>
        <row r="240">
          <cell r="B240" t="str">
            <v>13405</v>
          </cell>
          <cell r="C240" t="str">
            <v>MADEIRA IV SERRADA - PINUS</v>
          </cell>
          <cell r="D240" t="str">
            <v>M3</v>
          </cell>
          <cell r="E240" t="str">
            <v>200,00</v>
          </cell>
        </row>
        <row r="241">
          <cell r="B241" t="str">
            <v>13407</v>
          </cell>
          <cell r="C241" t="str">
            <v>MADEIRA SERRADA - PINHO 3A INDUSTRIAL</v>
          </cell>
          <cell r="D241" t="str">
            <v>M3</v>
          </cell>
          <cell r="E241">
            <v>230</v>
          </cell>
        </row>
        <row r="242">
          <cell r="B242" t="str">
            <v>13408</v>
          </cell>
          <cell r="C242" t="str">
            <v>MADEIRA SERRADA - ANGICO/CANAFISTULA</v>
          </cell>
          <cell r="D242" t="str">
            <v>M3</v>
          </cell>
          <cell r="E242">
            <v>200</v>
          </cell>
        </row>
        <row r="243">
          <cell r="B243" t="str">
            <v>13409</v>
          </cell>
          <cell r="C243" t="str">
            <v>ESTRONCA DE EUCALIPTO D=0,15M</v>
          </cell>
          <cell r="D243" t="str">
            <v>M</v>
          </cell>
          <cell r="E243">
            <v>3.08</v>
          </cell>
        </row>
        <row r="244">
          <cell r="B244" t="str">
            <v>13430</v>
          </cell>
          <cell r="C244" t="str">
            <v>MULTI PLATE 100 C/EPOXI 2.7MM</v>
          </cell>
          <cell r="D244" t="str">
            <v>KG</v>
          </cell>
          <cell r="E244" t="str">
            <v>3,96</v>
          </cell>
        </row>
        <row r="245">
          <cell r="B245" t="str">
            <v>13450</v>
          </cell>
          <cell r="C245" t="str">
            <v>TUNNEL LINER C/EPOXI 2.7MM</v>
          </cell>
          <cell r="D245" t="str">
            <v>KG</v>
          </cell>
          <cell r="E245" t="str">
            <v>5,82</v>
          </cell>
        </row>
        <row r="246">
          <cell r="B246" t="str">
            <v>13470</v>
          </cell>
          <cell r="C246" t="str">
            <v>CAIBROS 3X 3 - IV</v>
          </cell>
          <cell r="D246" t="str">
            <v>M</v>
          </cell>
          <cell r="E246" t="str">
            <v>1,16</v>
          </cell>
        </row>
        <row r="247">
          <cell r="B247" t="str">
            <v>13500</v>
          </cell>
          <cell r="C247" t="str">
            <v>TRAV. FIXACAO 2X 2.3/4 - LEI</v>
          </cell>
          <cell r="D247" t="str">
            <v>M</v>
          </cell>
          <cell r="E247">
            <v>2.12</v>
          </cell>
        </row>
        <row r="248">
          <cell r="B248" t="str">
            <v>13510</v>
          </cell>
          <cell r="C248" t="str">
            <v>PRANCHAO 2X 12-LEI</v>
          </cell>
          <cell r="D248" t="str">
            <v>M</v>
          </cell>
          <cell r="E248" t="str">
            <v>7,74</v>
          </cell>
        </row>
        <row r="249">
          <cell r="B249" t="str">
            <v>13520</v>
          </cell>
          <cell r="C249" t="str">
            <v>TABUA 1X 12 - LEI</v>
          </cell>
          <cell r="D249" t="str">
            <v>M2</v>
          </cell>
          <cell r="E249" t="str">
            <v>12,71</v>
          </cell>
        </row>
        <row r="250">
          <cell r="B250" t="str">
            <v>13530</v>
          </cell>
          <cell r="C250" t="str">
            <v>TRAVESSAS 1X 6 - LEI</v>
          </cell>
          <cell r="D250" t="str">
            <v>M</v>
          </cell>
          <cell r="E250" t="str">
            <v>1,96</v>
          </cell>
        </row>
        <row r="251">
          <cell r="B251" t="str">
            <v>13540</v>
          </cell>
          <cell r="C251" t="str">
            <v>TRAVESSAS 2X 6 - LEI</v>
          </cell>
          <cell r="D251" t="str">
            <v>M</v>
          </cell>
          <cell r="E251" t="str">
            <v>3,50</v>
          </cell>
        </row>
        <row r="252">
          <cell r="B252" t="str">
            <v>13550</v>
          </cell>
          <cell r="C252" t="str">
            <v>MADEIRA 2X 10 E 3X 3 - LEI</v>
          </cell>
          <cell r="D252" t="str">
            <v>M3</v>
          </cell>
          <cell r="E252" t="str">
            <v>500,00</v>
          </cell>
        </row>
        <row r="253">
          <cell r="B253" t="str">
            <v>13560</v>
          </cell>
          <cell r="C253" t="str">
            <v>MADEIRA DE LEI 3X 4</v>
          </cell>
          <cell r="D253" t="str">
            <v>M</v>
          </cell>
          <cell r="E253" t="str">
            <v>3,87</v>
          </cell>
        </row>
        <row r="254">
          <cell r="B254" t="str">
            <v>13570</v>
          </cell>
          <cell r="C254" t="str">
            <v>MADEIRA DE LEI 6X 1</v>
          </cell>
          <cell r="D254" t="str">
            <v>M</v>
          </cell>
          <cell r="E254" t="str">
            <v>1,96</v>
          </cell>
        </row>
        <row r="255">
          <cell r="B255" t="str">
            <v>13580</v>
          </cell>
          <cell r="C255" t="str">
            <v>MADEIRA DE LEI 6X 6</v>
          </cell>
          <cell r="D255" t="str">
            <v>M</v>
          </cell>
          <cell r="E255" t="str">
            <v>11,63</v>
          </cell>
        </row>
        <row r="256">
          <cell r="B256" t="str">
            <v>13590</v>
          </cell>
          <cell r="C256" t="str">
            <v>MADEIRA DE LEI 8X 3</v>
          </cell>
          <cell r="D256" t="str">
            <v>M</v>
          </cell>
          <cell r="E256" t="str">
            <v>7,74</v>
          </cell>
        </row>
        <row r="257">
          <cell r="B257" t="str">
            <v>13600</v>
          </cell>
          <cell r="C257" t="str">
            <v>MADEIRA DE LEI 8X 8</v>
          </cell>
          <cell r="D257" t="str">
            <v>M</v>
          </cell>
          <cell r="E257" t="str">
            <v>20,67</v>
          </cell>
        </row>
        <row r="258">
          <cell r="B258" t="str">
            <v>13610</v>
          </cell>
          <cell r="C258" t="str">
            <v>VIGA 4X 10X 3.00 M - LEI</v>
          </cell>
          <cell r="D258" t="str">
            <v>M</v>
          </cell>
          <cell r="E258" t="str">
            <v>12,89</v>
          </cell>
        </row>
        <row r="259">
          <cell r="B259" t="str">
            <v>13620</v>
          </cell>
          <cell r="C259" t="str">
            <v>GUIAS 1X 4-IV</v>
          </cell>
          <cell r="D259" t="str">
            <v>M</v>
          </cell>
          <cell r="E259" t="str">
            <v>0,51</v>
          </cell>
        </row>
        <row r="260">
          <cell r="B260" t="str">
            <v>13630</v>
          </cell>
          <cell r="C260" t="str">
            <v>GUIAS 1X 6-IV</v>
          </cell>
          <cell r="D260" t="str">
            <v>M</v>
          </cell>
          <cell r="E260" t="str">
            <v>0,79</v>
          </cell>
        </row>
        <row r="261">
          <cell r="B261" t="str">
            <v>13640</v>
          </cell>
          <cell r="C261" t="str">
            <v>POSTE MADEIRA 3X 3-LEI</v>
          </cell>
          <cell r="D261" t="str">
            <v>M</v>
          </cell>
          <cell r="E261">
            <v>4</v>
          </cell>
        </row>
        <row r="262">
          <cell r="B262" t="str">
            <v>13650</v>
          </cell>
          <cell r="C262" t="str">
            <v>PLACA DE COMPENSADO 18 MM</v>
          </cell>
          <cell r="D262" t="str">
            <v>M2</v>
          </cell>
          <cell r="E262" t="str">
            <v>9,42</v>
          </cell>
        </row>
        <row r="263">
          <cell r="B263" t="str">
            <v>13651</v>
          </cell>
          <cell r="C263" t="str">
            <v>CHAPA COMPENSADA PLASTIF. 17MM</v>
          </cell>
          <cell r="D263" t="str">
            <v>M2</v>
          </cell>
          <cell r="E263" t="str">
            <v>14,88</v>
          </cell>
        </row>
        <row r="264">
          <cell r="B264" t="str">
            <v>13652</v>
          </cell>
          <cell r="C264" t="str">
            <v>CHAPA DE COMPENSADO RESINADO 14MM</v>
          </cell>
          <cell r="D264" t="str">
            <v>M2</v>
          </cell>
          <cell r="E264">
            <v>6.45</v>
          </cell>
        </row>
        <row r="265">
          <cell r="B265" t="str">
            <v>13660</v>
          </cell>
          <cell r="C265" t="str">
            <v>PECA ROLICA D=15 CM</v>
          </cell>
          <cell r="D265" t="str">
            <v>M</v>
          </cell>
          <cell r="E265" t="str">
            <v>2,50</v>
          </cell>
        </row>
        <row r="266">
          <cell r="B266" t="str">
            <v>13670</v>
          </cell>
          <cell r="C266" t="str">
            <v>PECA ROLICA D=20 CM</v>
          </cell>
          <cell r="D266" t="str">
            <v>M</v>
          </cell>
          <cell r="E266" t="str">
            <v>4,00</v>
          </cell>
        </row>
        <row r="267">
          <cell r="B267" t="str">
            <v>13680</v>
          </cell>
          <cell r="C267" t="str">
            <v>PECA ROLICA D=25 CM</v>
          </cell>
          <cell r="D267" t="str">
            <v>M</v>
          </cell>
          <cell r="E267" t="str">
            <v>5,00</v>
          </cell>
        </row>
        <row r="268">
          <cell r="B268" t="str">
            <v>13690</v>
          </cell>
          <cell r="C268" t="str">
            <v>ACO CA 25</v>
          </cell>
          <cell r="D268" t="str">
            <v>KG</v>
          </cell>
          <cell r="E268" t="str">
            <v>1,37</v>
          </cell>
        </row>
        <row r="269">
          <cell r="B269" t="str">
            <v>13700</v>
          </cell>
          <cell r="C269" t="str">
            <v>ACO CA 50</v>
          </cell>
          <cell r="D269" t="str">
            <v>KG</v>
          </cell>
          <cell r="E269" t="str">
            <v>1,37</v>
          </cell>
        </row>
        <row r="270">
          <cell r="B270" t="str">
            <v>13710</v>
          </cell>
          <cell r="C270" t="str">
            <v>ACO CA 60</v>
          </cell>
          <cell r="D270" t="str">
            <v>KG</v>
          </cell>
          <cell r="E270" t="str">
            <v>1,63</v>
          </cell>
        </row>
        <row r="271">
          <cell r="B271" t="str">
            <v>13715</v>
          </cell>
          <cell r="C271" t="str">
            <v>CORDOALHA P/PROTENSÃO - AÇO CP 190 RB</v>
          </cell>
          <cell r="D271" t="str">
            <v>KG</v>
          </cell>
          <cell r="E271">
            <v>2.4500000000000002</v>
          </cell>
        </row>
        <row r="272">
          <cell r="B272" t="str">
            <v>13717</v>
          </cell>
          <cell r="C272" t="str">
            <v>BAINHA METÁLICA GALVANIZADA DN 65 MM</v>
          </cell>
          <cell r="D272" t="str">
            <v>M</v>
          </cell>
          <cell r="E272">
            <v>3.87</v>
          </cell>
        </row>
        <row r="273">
          <cell r="B273" t="str">
            <v>13718</v>
          </cell>
          <cell r="C273" t="str">
            <v>CHUMBADORES SN 1 POL</v>
          </cell>
          <cell r="D273" t="str">
            <v>M</v>
          </cell>
          <cell r="E273">
            <v>9.6999999999999993</v>
          </cell>
        </row>
        <row r="274">
          <cell r="B274" t="str">
            <v>13720</v>
          </cell>
          <cell r="C274" t="str">
            <v>ARAME RECOZIDO</v>
          </cell>
          <cell r="D274" t="str">
            <v>KG</v>
          </cell>
          <cell r="E274" t="str">
            <v>2,44</v>
          </cell>
        </row>
        <row r="275">
          <cell r="B275" t="str">
            <v>13750</v>
          </cell>
          <cell r="C275" t="str">
            <v>CAP 40</v>
          </cell>
          <cell r="D275" t="str">
            <v>T</v>
          </cell>
          <cell r="E275" t="str">
            <v>614,25</v>
          </cell>
        </row>
        <row r="276">
          <cell r="B276" t="str">
            <v>13760</v>
          </cell>
          <cell r="C276" t="str">
            <v>CAP 20</v>
          </cell>
          <cell r="D276" t="str">
            <v>T</v>
          </cell>
          <cell r="E276" t="str">
            <v>642,15</v>
          </cell>
        </row>
        <row r="277">
          <cell r="B277" t="str">
            <v>13765</v>
          </cell>
          <cell r="C277" t="str">
            <v>ASFRIDOPE</v>
          </cell>
          <cell r="D277" t="str">
            <v>T</v>
          </cell>
          <cell r="E277">
            <v>2700</v>
          </cell>
        </row>
        <row r="278">
          <cell r="B278" t="str">
            <v>13770</v>
          </cell>
          <cell r="C278" t="str">
            <v>ASFALTO DILUIDO CM 30</v>
          </cell>
          <cell r="D278" t="str">
            <v>T</v>
          </cell>
          <cell r="E278" t="str">
            <v>882,72</v>
          </cell>
        </row>
        <row r="279">
          <cell r="B279" t="str">
            <v>13780</v>
          </cell>
          <cell r="C279" t="str">
            <v>ASFALTO DILUIDO CR 250</v>
          </cell>
          <cell r="D279" t="str">
            <v>T</v>
          </cell>
          <cell r="E279" t="str">
            <v>882,72</v>
          </cell>
        </row>
        <row r="280">
          <cell r="B280" t="str">
            <v>13790</v>
          </cell>
          <cell r="C280" t="str">
            <v>EMULSAO ASFALTICA RM 1C</v>
          </cell>
          <cell r="D280" t="str">
            <v>T</v>
          </cell>
          <cell r="E280" t="str">
            <v>630,27</v>
          </cell>
        </row>
        <row r="281">
          <cell r="B281" t="str">
            <v>13800</v>
          </cell>
          <cell r="C281" t="str">
            <v>EMULSAO ASFALTICA RM 2C</v>
          </cell>
          <cell r="D281" t="str">
            <v>T</v>
          </cell>
          <cell r="E281" t="str">
            <v>653,94</v>
          </cell>
        </row>
        <row r="282">
          <cell r="B282" t="str">
            <v>13810</v>
          </cell>
          <cell r="C282" t="str">
            <v>EMULSAO ASFALTICA RR 1C</v>
          </cell>
          <cell r="D282" t="str">
            <v>T</v>
          </cell>
          <cell r="E282" t="str">
            <v>513,90</v>
          </cell>
        </row>
        <row r="283">
          <cell r="B283" t="str">
            <v>13820</v>
          </cell>
          <cell r="C283" t="str">
            <v>EMULSAO ASFALTICA RR 2C</v>
          </cell>
          <cell r="D283" t="str">
            <v>T</v>
          </cell>
          <cell r="E283" t="str">
            <v>555,12</v>
          </cell>
        </row>
        <row r="284">
          <cell r="B284" t="str">
            <v>13830</v>
          </cell>
          <cell r="C284" t="str">
            <v>EMULSAO ASFALTICA RL 1C</v>
          </cell>
          <cell r="D284" t="str">
            <v>T</v>
          </cell>
          <cell r="E284" t="str">
            <v>607,32</v>
          </cell>
        </row>
        <row r="285">
          <cell r="B285" t="str">
            <v>13840</v>
          </cell>
          <cell r="C285" t="str">
            <v>FILLER</v>
          </cell>
          <cell r="D285" t="str">
            <v>T</v>
          </cell>
          <cell r="E285" t="str">
            <v>34,00</v>
          </cell>
        </row>
        <row r="286">
          <cell r="B286" t="str">
            <v>13850</v>
          </cell>
          <cell r="C286" t="str">
            <v>CAL HIDRADATA</v>
          </cell>
          <cell r="D286" t="str">
            <v>T</v>
          </cell>
          <cell r="E286" t="str">
            <v>110,00</v>
          </cell>
        </row>
        <row r="287">
          <cell r="B287" t="str">
            <v>13860</v>
          </cell>
          <cell r="C287" t="str">
            <v>GELATINA 60% -   7/8</v>
          </cell>
          <cell r="D287" t="str">
            <v>KG</v>
          </cell>
          <cell r="E287" t="str">
            <v>4,20</v>
          </cell>
        </row>
        <row r="288">
          <cell r="B288" t="str">
            <v>13870</v>
          </cell>
          <cell r="C288" t="str">
            <v>GELATINA 60% - 1</v>
          </cell>
          <cell r="D288" t="str">
            <v>KG</v>
          </cell>
          <cell r="E288" t="str">
            <v>4,20</v>
          </cell>
        </row>
        <row r="289">
          <cell r="B289" t="str">
            <v>13880</v>
          </cell>
          <cell r="C289" t="str">
            <v>GELATINA 60% - 2.1/2</v>
          </cell>
          <cell r="D289" t="str">
            <v>KG</v>
          </cell>
          <cell r="E289" t="str">
            <v>3,50</v>
          </cell>
        </row>
        <row r="290">
          <cell r="B290" t="str">
            <v>13890</v>
          </cell>
          <cell r="C290" t="str">
            <v>GELATINA 60% - 3</v>
          </cell>
          <cell r="D290" t="str">
            <v>KG</v>
          </cell>
          <cell r="E290" t="str">
            <v>3,50</v>
          </cell>
        </row>
        <row r="291">
          <cell r="B291" t="str">
            <v>13900</v>
          </cell>
          <cell r="C291" t="str">
            <v>ESPOLETA SIMPLES</v>
          </cell>
          <cell r="D291" t="str">
            <v>UN</v>
          </cell>
          <cell r="E291">
            <v>0.71</v>
          </cell>
        </row>
        <row r="292">
          <cell r="B292" t="str">
            <v>13910</v>
          </cell>
          <cell r="C292" t="str">
            <v>ESPOLETA ELETRICA C/FIOS</v>
          </cell>
          <cell r="D292" t="str">
            <v>M</v>
          </cell>
          <cell r="E292" t="str">
            <v>9,95</v>
          </cell>
        </row>
        <row r="293">
          <cell r="B293" t="str">
            <v>13920</v>
          </cell>
          <cell r="C293" t="str">
            <v>ESTOPIM SIMPLES</v>
          </cell>
          <cell r="D293" t="str">
            <v>M</v>
          </cell>
          <cell r="E293" t="str">
            <v>0,59</v>
          </cell>
        </row>
        <row r="294">
          <cell r="B294" t="str">
            <v>13930</v>
          </cell>
          <cell r="C294" t="str">
            <v>CORDEL DETONANTE</v>
          </cell>
          <cell r="D294" t="str">
            <v>M</v>
          </cell>
          <cell r="E294" t="str">
            <v>0,50</v>
          </cell>
        </row>
        <row r="295">
          <cell r="B295" t="str">
            <v>13935</v>
          </cell>
          <cell r="C295" t="str">
            <v>RETARDADOR DE CORDEL</v>
          </cell>
          <cell r="D295" t="str">
            <v>UN</v>
          </cell>
          <cell r="E295">
            <v>6.1</v>
          </cell>
        </row>
        <row r="296">
          <cell r="B296" t="str">
            <v>13940</v>
          </cell>
          <cell r="C296" t="str">
            <v>DINAMITE</v>
          </cell>
          <cell r="D296" t="str">
            <v>KG</v>
          </cell>
          <cell r="E296">
            <v>4.3</v>
          </cell>
        </row>
        <row r="297">
          <cell r="B297" t="str">
            <v>13950</v>
          </cell>
          <cell r="C297" t="str">
            <v>TINTA OLEO</v>
          </cell>
          <cell r="D297" t="str">
            <v>L</v>
          </cell>
          <cell r="E297">
            <v>6.15</v>
          </cell>
        </row>
        <row r="298">
          <cell r="B298" t="str">
            <v>13960</v>
          </cell>
          <cell r="C298" t="str">
            <v>TINTA SINALIZ. RODOV. BRANCA</v>
          </cell>
          <cell r="D298" t="str">
            <v>L</v>
          </cell>
          <cell r="E298">
            <v>9</v>
          </cell>
        </row>
        <row r="299">
          <cell r="B299" t="str">
            <v>13961</v>
          </cell>
          <cell r="C299" t="str">
            <v>TINTA SINALIZ. RODOV. AMARELA</v>
          </cell>
          <cell r="D299" t="str">
            <v>L</v>
          </cell>
          <cell r="E299">
            <v>9</v>
          </cell>
        </row>
        <row r="300">
          <cell r="B300" t="str">
            <v>13962</v>
          </cell>
          <cell r="C300" t="str">
            <v>MICROESFERAS DE VIDRO (PREMIX)</v>
          </cell>
          <cell r="D300" t="str">
            <v>KG</v>
          </cell>
          <cell r="E300">
            <v>2.2999999999999998</v>
          </cell>
        </row>
        <row r="301">
          <cell r="B301" t="str">
            <v>13963</v>
          </cell>
          <cell r="C301" t="str">
            <v>MICROESFERAS DE VIDRO (DROPON)</v>
          </cell>
          <cell r="D301" t="str">
            <v>KG</v>
          </cell>
          <cell r="E301">
            <v>2.2999999999999998</v>
          </cell>
        </row>
        <row r="302">
          <cell r="B302" t="str">
            <v>13964</v>
          </cell>
          <cell r="C302" t="str">
            <v>SOLVENTE TINTA SINALIZ. RODOV.</v>
          </cell>
          <cell r="D302" t="str">
            <v>L</v>
          </cell>
          <cell r="E302" t="str">
            <v>2,44</v>
          </cell>
        </row>
        <row r="303">
          <cell r="B303" t="str">
            <v>13965</v>
          </cell>
          <cell r="C303" t="str">
            <v>TINTA PARA PRÉ MARCAÇÃO</v>
          </cell>
          <cell r="D303" t="str">
            <v>L</v>
          </cell>
          <cell r="E303">
            <v>5</v>
          </cell>
        </row>
        <row r="304">
          <cell r="B304" t="str">
            <v>13970</v>
          </cell>
          <cell r="C304" t="str">
            <v>ARAME FARPADO GALV. N.16</v>
          </cell>
          <cell r="D304" t="str">
            <v>M</v>
          </cell>
          <cell r="E304" t="str">
            <v>0,15</v>
          </cell>
        </row>
        <row r="305">
          <cell r="B305" t="str">
            <v>13980</v>
          </cell>
          <cell r="C305" t="str">
            <v>ARAME LISO GALVANIZADO NUM. 16</v>
          </cell>
          <cell r="D305" t="str">
            <v>KG</v>
          </cell>
          <cell r="E305" t="str">
            <v>3,40</v>
          </cell>
        </row>
        <row r="306">
          <cell r="B306" t="str">
            <v>13985</v>
          </cell>
          <cell r="C306" t="str">
            <v>ARAME LISO GALVANIZADO NUM. 10</v>
          </cell>
          <cell r="D306" t="str">
            <v>KG</v>
          </cell>
          <cell r="E306" t="str">
            <v>3,00</v>
          </cell>
        </row>
        <row r="307">
          <cell r="B307" t="str">
            <v>13990</v>
          </cell>
          <cell r="C307" t="str">
            <v>PREGOS 17 x 27</v>
          </cell>
          <cell r="D307" t="str">
            <v>KG</v>
          </cell>
          <cell r="E307" t="str">
            <v>1,92</v>
          </cell>
        </row>
        <row r="308">
          <cell r="B308" t="str">
            <v>13991</v>
          </cell>
          <cell r="C308" t="str">
            <v>PREGOS</v>
          </cell>
          <cell r="D308" t="str">
            <v>KG</v>
          </cell>
          <cell r="E308">
            <v>1.54</v>
          </cell>
        </row>
        <row r="309">
          <cell r="B309" t="str">
            <v>13995</v>
          </cell>
          <cell r="C309" t="str">
            <v>FORMAS METÁLICAS PARA NEW JERSEY</v>
          </cell>
          <cell r="D309" t="str">
            <v>M2</v>
          </cell>
          <cell r="E309">
            <v>12</v>
          </cell>
        </row>
        <row r="310">
          <cell r="B310" t="str">
            <v>14000</v>
          </cell>
          <cell r="C310" t="str">
            <v>DOBRADICAS 3"</v>
          </cell>
          <cell r="D310" t="str">
            <v>UN</v>
          </cell>
          <cell r="E310" t="str">
            <v>2,11</v>
          </cell>
        </row>
        <row r="311">
          <cell r="B311" t="str">
            <v>14010</v>
          </cell>
          <cell r="C311" t="str">
            <v>PARAFUSOS FRANCES 1/4x1.1/2" c/porca/arrula</v>
          </cell>
          <cell r="D311" t="str">
            <v>UN</v>
          </cell>
          <cell r="E311">
            <v>0.38</v>
          </cell>
        </row>
        <row r="312">
          <cell r="B312" t="str">
            <v>14020</v>
          </cell>
          <cell r="C312" t="str">
            <v>GRAMA EM LEIVA</v>
          </cell>
          <cell r="D312" t="str">
            <v>M2</v>
          </cell>
          <cell r="E312" t="str">
            <v>2,50</v>
          </cell>
        </row>
        <row r="313">
          <cell r="B313" t="str">
            <v>14025</v>
          </cell>
          <cell r="C313" t="str">
            <v>DEFENSIVO AGRICOLA</v>
          </cell>
          <cell r="D313" t="str">
            <v>L</v>
          </cell>
          <cell r="E313" t="str">
            <v>14,90</v>
          </cell>
        </row>
        <row r="314">
          <cell r="B314" t="str">
            <v>14030</v>
          </cell>
          <cell r="C314" t="str">
            <v>ADUBO QUIMICO 7-11/9</v>
          </cell>
          <cell r="D314" t="str">
            <v>KG</v>
          </cell>
          <cell r="E314" t="str">
            <v>0,53</v>
          </cell>
        </row>
        <row r="315">
          <cell r="B315" t="str">
            <v>14035</v>
          </cell>
          <cell r="C315" t="str">
            <v>ORGANO MINERAL H2</v>
          </cell>
          <cell r="D315" t="str">
            <v>KG</v>
          </cell>
          <cell r="E315" t="str">
            <v>0,27</v>
          </cell>
        </row>
        <row r="316">
          <cell r="B316" t="str">
            <v>14040</v>
          </cell>
          <cell r="C316" t="str">
            <v>SEMENTES DE GRAMINEAS AZEVEM</v>
          </cell>
          <cell r="D316" t="str">
            <v>KG</v>
          </cell>
          <cell r="E316" t="str">
            <v>1,80</v>
          </cell>
        </row>
        <row r="317">
          <cell r="B317" t="str">
            <v>14045</v>
          </cell>
          <cell r="C317" t="str">
            <v>VEGETAL DECOMPOSTO</v>
          </cell>
          <cell r="D317" t="str">
            <v>KG</v>
          </cell>
          <cell r="E317" t="str">
            <v>0,52</v>
          </cell>
        </row>
        <row r="318">
          <cell r="B318" t="str">
            <v>14047</v>
          </cell>
          <cell r="C318" t="str">
            <v>SIGUNIT</v>
          </cell>
          <cell r="D318" t="str">
            <v>KG</v>
          </cell>
          <cell r="E318">
            <v>1.45</v>
          </cell>
        </row>
        <row r="319">
          <cell r="B319" t="str">
            <v>14050</v>
          </cell>
          <cell r="C319" t="str">
            <v>CELULOSE/ACETAMULCH</v>
          </cell>
          <cell r="D319" t="str">
            <v>KG</v>
          </cell>
          <cell r="E319" t="str">
            <v>0,60</v>
          </cell>
        </row>
        <row r="320">
          <cell r="B320" t="str">
            <v>14055</v>
          </cell>
          <cell r="C320" t="str">
            <v>TURFA CALCITADA</v>
          </cell>
          <cell r="D320" t="str">
            <v>KG</v>
          </cell>
          <cell r="E320" t="str">
            <v>0,34</v>
          </cell>
        </row>
        <row r="321">
          <cell r="B321" t="str">
            <v>14060</v>
          </cell>
          <cell r="C321" t="str">
            <v>EMULSAO AEROSOL P/HIDROSSEM.</v>
          </cell>
          <cell r="D321" t="str">
            <v>L</v>
          </cell>
          <cell r="E321" t="str">
            <v>0,45</v>
          </cell>
        </row>
        <row r="322">
          <cell r="B322" t="str">
            <v>14065</v>
          </cell>
          <cell r="C322" t="str">
            <v>UREIA</v>
          </cell>
          <cell r="D322" t="str">
            <v>KG</v>
          </cell>
          <cell r="E322" t="str">
            <v>0,52</v>
          </cell>
        </row>
        <row r="323">
          <cell r="B323" t="str">
            <v>14070</v>
          </cell>
          <cell r="C323" t="str">
            <v>DEFENSAS SIMPLES C/ACESS.</v>
          </cell>
          <cell r="D323" t="str">
            <v>M</v>
          </cell>
          <cell r="E323" t="str">
            <v>48,00</v>
          </cell>
        </row>
        <row r="324">
          <cell r="B324" t="str">
            <v>14071</v>
          </cell>
          <cell r="C324" t="str">
            <v>DEFENSA DUPLA C/ ACESSÓRIOS</v>
          </cell>
          <cell r="D324" t="str">
            <v>M</v>
          </cell>
          <cell r="E324" t="str">
            <v>88,80</v>
          </cell>
        </row>
        <row r="325">
          <cell r="B325" t="str">
            <v>14075</v>
          </cell>
          <cell r="C325" t="str">
            <v>IMPERMEABILIZANTE HIDRONORTH</v>
          </cell>
          <cell r="D325" t="str">
            <v>L</v>
          </cell>
          <cell r="E325" t="str">
            <v>5,88</v>
          </cell>
        </row>
        <row r="326">
          <cell r="B326" t="str">
            <v>14080</v>
          </cell>
          <cell r="C326" t="str">
            <v>ADITIVO DE CURA CURING</v>
          </cell>
          <cell r="D326" t="str">
            <v>L</v>
          </cell>
          <cell r="E326" t="str">
            <v>2,80</v>
          </cell>
        </row>
        <row r="327">
          <cell r="B327" t="str">
            <v>14084</v>
          </cell>
          <cell r="C327" t="str">
            <v>ADITIVO PLASTIMENT PARA CONCRETO</v>
          </cell>
          <cell r="D327" t="str">
            <v>KG</v>
          </cell>
          <cell r="E327" t="str">
            <v>22,49</v>
          </cell>
        </row>
        <row r="328">
          <cell r="B328" t="str">
            <v>14085</v>
          </cell>
          <cell r="C328" t="str">
            <v>ADESIVO ESTRUTURAL MONTAPOX</v>
          </cell>
          <cell r="D328" t="str">
            <v>KG</v>
          </cell>
          <cell r="E328" t="str">
            <v>22,50</v>
          </cell>
        </row>
        <row r="329">
          <cell r="B329" t="str">
            <v>14086</v>
          </cell>
          <cell r="C329" t="str">
            <v>ADITIVO RETARD VZ</v>
          </cell>
          <cell r="D329" t="str">
            <v>KG</v>
          </cell>
          <cell r="E329" t="str">
            <v>3,68</v>
          </cell>
        </row>
        <row r="330">
          <cell r="B330" t="str">
            <v>14087</v>
          </cell>
          <cell r="C330" t="str">
            <v>ADITIVO FIXADOR BIANCO-FIX</v>
          </cell>
          <cell r="D330" t="str">
            <v>L</v>
          </cell>
          <cell r="E330" t="str">
            <v>2,85</v>
          </cell>
        </row>
        <row r="331">
          <cell r="B331" t="str">
            <v>14090</v>
          </cell>
          <cell r="C331" t="str">
            <v>ADITIVO RETARD</v>
          </cell>
          <cell r="D331" t="str">
            <v>L</v>
          </cell>
          <cell r="E331" t="str">
            <v>2,25</v>
          </cell>
        </row>
        <row r="332">
          <cell r="B332" t="str">
            <v>14100</v>
          </cell>
          <cell r="C332" t="str">
            <v>BIDIM OP20/30/40</v>
          </cell>
          <cell r="D332" t="str">
            <v>KG</v>
          </cell>
          <cell r="E332" t="str">
            <v>8,28</v>
          </cell>
        </row>
        <row r="333">
          <cell r="B333" t="str">
            <v>14101</v>
          </cell>
          <cell r="C333" t="str">
            <v>GEOGRELHA SOLDADA - MACLINK - RESIST 100 KN/M</v>
          </cell>
          <cell r="D333" t="str">
            <v>M2</v>
          </cell>
          <cell r="E333">
            <v>20.9</v>
          </cell>
        </row>
        <row r="334">
          <cell r="B334" t="str">
            <v>14102</v>
          </cell>
          <cell r="C334" t="str">
            <v>GEOGRELHA SOLDADA - MACLINK - RESIST 200 KN/M</v>
          </cell>
          <cell r="D334" t="str">
            <v>M2</v>
          </cell>
          <cell r="E334">
            <v>28.4</v>
          </cell>
        </row>
        <row r="335">
          <cell r="B335" t="str">
            <v>14103</v>
          </cell>
          <cell r="C335" t="str">
            <v>GEOGRELHA SOLDADA - MACLINK - RESIST 300 KN/M</v>
          </cell>
          <cell r="D335" t="str">
            <v>M2</v>
          </cell>
          <cell r="E335">
            <v>37.770000000000003</v>
          </cell>
        </row>
        <row r="336">
          <cell r="B336" t="str">
            <v>14104</v>
          </cell>
          <cell r="C336" t="str">
            <v>GEOGRELHA SOLDADA - MACLINK - RESIST 400 KN/M</v>
          </cell>
          <cell r="D336" t="str">
            <v>M2</v>
          </cell>
          <cell r="E336">
            <v>71.75</v>
          </cell>
        </row>
        <row r="337">
          <cell r="B337" t="str">
            <v>14105</v>
          </cell>
          <cell r="C337" t="str">
            <v>GEOGRELHA SOLDADA - MACLINK - RESIST 500 KN/M</v>
          </cell>
          <cell r="D337" t="str">
            <v>M2</v>
          </cell>
          <cell r="E337">
            <v>85</v>
          </cell>
        </row>
        <row r="338">
          <cell r="B338" t="str">
            <v>14106</v>
          </cell>
          <cell r="C338" t="str">
            <v>GEOGRELHA SOLDADA - MACLINK - RESIST 600 KN/M</v>
          </cell>
          <cell r="D338" t="str">
            <v>M2</v>
          </cell>
          <cell r="E338">
            <v>93</v>
          </cell>
        </row>
        <row r="339">
          <cell r="B339" t="str">
            <v>14107</v>
          </cell>
          <cell r="C339" t="str">
            <v>GEOGRELHA SOLDADA - MACLINK - RESIST 700 KN/M</v>
          </cell>
          <cell r="D339" t="str">
            <v>M2</v>
          </cell>
          <cell r="E339">
            <v>111</v>
          </cell>
        </row>
        <row r="340">
          <cell r="B340" t="str">
            <v>14108</v>
          </cell>
          <cell r="C340" t="str">
            <v>GEOGRELHA SOLDADA - MACLINK - RESIST 800 KN/M</v>
          </cell>
          <cell r="D340" t="str">
            <v>M2</v>
          </cell>
          <cell r="E340">
            <v>129.15</v>
          </cell>
        </row>
        <row r="341">
          <cell r="B341" t="str">
            <v>14110</v>
          </cell>
          <cell r="C341" t="str">
            <v>COLCHAO RENO PVC H=30CM</v>
          </cell>
          <cell r="D341" t="str">
            <v>M2</v>
          </cell>
          <cell r="E341">
            <v>38</v>
          </cell>
        </row>
        <row r="342">
          <cell r="B342" t="str">
            <v>14112</v>
          </cell>
          <cell r="C342" t="str">
            <v>COLCHAO RENO PVC H=23CM</v>
          </cell>
          <cell r="D342" t="str">
            <v>M2</v>
          </cell>
          <cell r="E342">
            <v>32</v>
          </cell>
        </row>
        <row r="343">
          <cell r="B343" t="str">
            <v>14114</v>
          </cell>
          <cell r="C343" t="str">
            <v>COLCHAO RENO PVC H=17CM</v>
          </cell>
          <cell r="D343" t="str">
            <v>M2</v>
          </cell>
          <cell r="E343">
            <v>25.96</v>
          </cell>
        </row>
        <row r="344">
          <cell r="B344" t="str">
            <v>14120</v>
          </cell>
          <cell r="C344" t="str">
            <v>SACOS DE POLIPROPILENO</v>
          </cell>
          <cell r="D344" t="str">
            <v>UN</v>
          </cell>
          <cell r="E344" t="str">
            <v>0,60</v>
          </cell>
        </row>
        <row r="345">
          <cell r="B345" t="str">
            <v>14130</v>
          </cell>
          <cell r="C345" t="str">
            <v>SERIE DE BROCAS 1.1/2</v>
          </cell>
          <cell r="D345" t="str">
            <v>UN</v>
          </cell>
          <cell r="E345" t="str">
            <v>3.099,00</v>
          </cell>
        </row>
        <row r="346">
          <cell r="B346" t="str">
            <v>14140</v>
          </cell>
          <cell r="C346" t="str">
            <v>BROCA INTEGRAL</v>
          </cell>
          <cell r="D346" t="str">
            <v>UN</v>
          </cell>
          <cell r="E346">
            <v>197</v>
          </cell>
        </row>
        <row r="347">
          <cell r="B347" t="str">
            <v>14180</v>
          </cell>
          <cell r="C347" t="str">
            <v>PUNHO,HASTE,LUVA E BITS</v>
          </cell>
          <cell r="D347" t="str">
            <v>UN</v>
          </cell>
          <cell r="E347" t="str">
            <v>0,48</v>
          </cell>
        </row>
        <row r="348">
          <cell r="B348" t="str">
            <v>14181</v>
          </cell>
          <cell r="C348" t="str">
            <v>PUNHO</v>
          </cell>
          <cell r="D348" t="str">
            <v>UN</v>
          </cell>
          <cell r="E348">
            <v>422</v>
          </cell>
        </row>
        <row r="349">
          <cell r="B349" t="str">
            <v>14182</v>
          </cell>
          <cell r="C349" t="str">
            <v>HASTE</v>
          </cell>
          <cell r="D349" t="str">
            <v>UN</v>
          </cell>
          <cell r="E349">
            <v>564</v>
          </cell>
        </row>
        <row r="350">
          <cell r="B350" t="str">
            <v>14183</v>
          </cell>
          <cell r="C350" t="str">
            <v>LUVA</v>
          </cell>
          <cell r="D350" t="str">
            <v>UN</v>
          </cell>
          <cell r="E350">
            <v>145</v>
          </cell>
        </row>
        <row r="351">
          <cell r="B351" t="str">
            <v>14184</v>
          </cell>
          <cell r="C351" t="str">
            <v>BITS</v>
          </cell>
          <cell r="D351" t="str">
            <v>UN</v>
          </cell>
          <cell r="E351">
            <v>570</v>
          </cell>
        </row>
        <row r="352">
          <cell r="B352" t="str">
            <v>14185</v>
          </cell>
          <cell r="C352" t="str">
            <v>GRAXA GRAFITADA</v>
          </cell>
          <cell r="D352" t="str">
            <v>KG</v>
          </cell>
          <cell r="E352">
            <v>10.3</v>
          </cell>
        </row>
        <row r="353">
          <cell r="B353" t="str">
            <v>14190</v>
          </cell>
          <cell r="C353" t="str">
            <v>CHAPA 18 ZINCADA E PRE-PINTADA</v>
          </cell>
          <cell r="D353" t="str">
            <v>M2</v>
          </cell>
          <cell r="E353">
            <v>46.08</v>
          </cell>
        </row>
        <row r="354">
          <cell r="B354" t="str">
            <v>14191</v>
          </cell>
          <cell r="C354" t="str">
            <v>CHAPA ALUMINIO P/PLACAS - 2MM</v>
          </cell>
          <cell r="D354" t="str">
            <v>M2</v>
          </cell>
          <cell r="E354">
            <v>54.85</v>
          </cell>
        </row>
        <row r="355">
          <cell r="B355" t="str">
            <v>14192</v>
          </cell>
          <cell r="C355" t="str">
            <v>ACES. PLACAS ALUM. P/PORTICOS</v>
          </cell>
          <cell r="D355" t="str">
            <v>M2</v>
          </cell>
          <cell r="E355">
            <v>109.7</v>
          </cell>
        </row>
        <row r="356">
          <cell r="B356" t="str">
            <v>14196</v>
          </cell>
          <cell r="C356" t="str">
            <v>PELIC. REFL. ESFERAS INCL. GT</v>
          </cell>
          <cell r="D356" t="str">
            <v>M2</v>
          </cell>
          <cell r="E356">
            <v>71.739999999999995</v>
          </cell>
        </row>
        <row r="357">
          <cell r="B357" t="str">
            <v>14197</v>
          </cell>
          <cell r="C357" t="str">
            <v>PELICULA VINILICA N/REFLETIVA</v>
          </cell>
          <cell r="D357" t="str">
            <v>M2</v>
          </cell>
          <cell r="E357">
            <v>39.14</v>
          </cell>
        </row>
        <row r="358">
          <cell r="B358" t="str">
            <v>14198</v>
          </cell>
          <cell r="C358" t="str">
            <v>PELIC.REFL.ESF.ENCAPSULADAS AI</v>
          </cell>
          <cell r="D358" t="str">
            <v>M2</v>
          </cell>
          <cell r="E358">
            <v>168.97</v>
          </cell>
        </row>
        <row r="359">
          <cell r="B359" t="str">
            <v>14199</v>
          </cell>
          <cell r="C359" t="str">
            <v>PELIC.REFL.LENTES PRISMAT. GD</v>
          </cell>
          <cell r="D359" t="str">
            <v>M2</v>
          </cell>
          <cell r="E359">
            <v>392.84</v>
          </cell>
        </row>
        <row r="360">
          <cell r="B360" t="str">
            <v>14200</v>
          </cell>
          <cell r="C360" t="str">
            <v>BALISADOR DE CONCRETO</v>
          </cell>
          <cell r="D360" t="str">
            <v>UN</v>
          </cell>
          <cell r="E360" t="str">
            <v>26,50</v>
          </cell>
        </row>
        <row r="361">
          <cell r="B361" t="str">
            <v>14210</v>
          </cell>
          <cell r="C361" t="str">
            <v>TACHOES MONO-REFLETIVOS</v>
          </cell>
          <cell r="D361" t="str">
            <v>UN</v>
          </cell>
          <cell r="E361">
            <v>11</v>
          </cell>
        </row>
        <row r="362">
          <cell r="B362" t="str">
            <v>14211</v>
          </cell>
          <cell r="C362" t="str">
            <v>TACHOES BI-REFLETIVOS</v>
          </cell>
          <cell r="D362" t="str">
            <v>UN</v>
          </cell>
          <cell r="E362">
            <v>12</v>
          </cell>
        </row>
        <row r="363">
          <cell r="B363" t="str">
            <v>14212</v>
          </cell>
          <cell r="C363" t="str">
            <v>TACHINHAS MONO-REFLETIVAS</v>
          </cell>
          <cell r="D363" t="str">
            <v>UN</v>
          </cell>
          <cell r="E363">
            <v>4.5999999999999996</v>
          </cell>
        </row>
        <row r="364">
          <cell r="B364" t="str">
            <v>14213</v>
          </cell>
          <cell r="C364" t="str">
            <v>TACHINHAS BI-REFLETIVAS</v>
          </cell>
          <cell r="D364" t="str">
            <v>UN</v>
          </cell>
          <cell r="E364">
            <v>5.6</v>
          </cell>
        </row>
        <row r="365">
          <cell r="B365" t="str">
            <v>14214</v>
          </cell>
          <cell r="C365" t="str">
            <v>COLA PARA TACHINHAS E TACHOES</v>
          </cell>
          <cell r="D365" t="str">
            <v>KG</v>
          </cell>
          <cell r="E365" t="str">
            <v>5,17</v>
          </cell>
        </row>
        <row r="366">
          <cell r="B366" t="str">
            <v>14215</v>
          </cell>
          <cell r="C366" t="str">
            <v>TACHAO NAO REFLETIVO</v>
          </cell>
          <cell r="D366" t="str">
            <v>UN</v>
          </cell>
          <cell r="E366">
            <v>13</v>
          </cell>
        </row>
        <row r="367">
          <cell r="B367" t="str">
            <v>14216</v>
          </cell>
          <cell r="C367" t="str">
            <v>CALOTA ESFERICA D=15CM X 4CM</v>
          </cell>
          <cell r="D367" t="str">
            <v>UN</v>
          </cell>
          <cell r="E367">
            <v>11</v>
          </cell>
        </row>
        <row r="368">
          <cell r="B368" t="str">
            <v>14220</v>
          </cell>
          <cell r="C368" t="str">
            <v>GABIAO CX.GALV.H=0.50 M</v>
          </cell>
          <cell r="D368" t="str">
            <v>M3</v>
          </cell>
          <cell r="E368" t="str">
            <v>80,30</v>
          </cell>
        </row>
        <row r="369">
          <cell r="B369" t="str">
            <v>14225</v>
          </cell>
          <cell r="C369" t="str">
            <v>GABIAO CAIXA PVC H=0.5M</v>
          </cell>
          <cell r="D369" t="str">
            <v>M3</v>
          </cell>
          <cell r="E369" t="str">
            <v>95,70</v>
          </cell>
        </row>
        <row r="370">
          <cell r="B370" t="str">
            <v>14230</v>
          </cell>
          <cell r="C370" t="str">
            <v>GABIAO CX.GALV.H=1.00 M</v>
          </cell>
          <cell r="D370" t="str">
            <v>M3</v>
          </cell>
          <cell r="E370" t="str">
            <v>57,75</v>
          </cell>
        </row>
        <row r="371">
          <cell r="B371" t="str">
            <v>14235</v>
          </cell>
          <cell r="C371" t="str">
            <v>GABIAO CAIXA PVC H=1.0M</v>
          </cell>
          <cell r="D371" t="str">
            <v>M3</v>
          </cell>
          <cell r="E371" t="str">
            <v>66,88</v>
          </cell>
        </row>
        <row r="372">
          <cell r="B372" t="str">
            <v>14250</v>
          </cell>
          <cell r="C372" t="str">
            <v>APARELHO APOIO DE NEOPRENE</v>
          </cell>
          <cell r="D372" t="str">
            <v>KG</v>
          </cell>
          <cell r="E372" t="str">
            <v>17,00</v>
          </cell>
        </row>
        <row r="373">
          <cell r="B373" t="str">
            <v>14255</v>
          </cell>
          <cell r="C373" t="str">
            <v>APARELHOS DE APOIO NEOPRENE</v>
          </cell>
          <cell r="D373" t="str">
            <v>DM</v>
          </cell>
          <cell r="E373" t="str">
            <v>30,00</v>
          </cell>
        </row>
        <row r="374">
          <cell r="B374" t="str">
            <v>14260</v>
          </cell>
          <cell r="C374" t="str">
            <v>OXIGENIO</v>
          </cell>
          <cell r="D374" t="str">
            <v>M3</v>
          </cell>
          <cell r="E374" t="str">
            <v>10,00</v>
          </cell>
        </row>
        <row r="375">
          <cell r="B375" t="str">
            <v>14270</v>
          </cell>
          <cell r="C375" t="str">
            <v>ACETILENO</v>
          </cell>
          <cell r="D375" t="str">
            <v>KG</v>
          </cell>
          <cell r="E375" t="str">
            <v>18,00</v>
          </cell>
        </row>
        <row r="376">
          <cell r="B376" t="str">
            <v>14280</v>
          </cell>
          <cell r="C376" t="str">
            <v>OXIGENIO+ACETILENO</v>
          </cell>
          <cell r="D376" t="str">
            <v>KG</v>
          </cell>
          <cell r="E376" t="str">
            <v>30,00</v>
          </cell>
        </row>
        <row r="377">
          <cell r="B377" t="str">
            <v>14290</v>
          </cell>
          <cell r="C377" t="str">
            <v>CHAPA DE ACO DE 3/8</v>
          </cell>
          <cell r="D377" t="str">
            <v>KG</v>
          </cell>
          <cell r="E377" t="str">
            <v>1,49</v>
          </cell>
        </row>
        <row r="378">
          <cell r="B378" t="str">
            <v>14300</v>
          </cell>
          <cell r="C378" t="str">
            <v>TRILHO TR 32</v>
          </cell>
          <cell r="D378" t="str">
            <v>KG</v>
          </cell>
          <cell r="E378" t="str">
            <v>0,69</v>
          </cell>
        </row>
        <row r="379">
          <cell r="B379" t="str">
            <v>14310</v>
          </cell>
          <cell r="C379" t="str">
            <v>TRILHO TR 37</v>
          </cell>
          <cell r="D379" t="str">
            <v>KG</v>
          </cell>
          <cell r="E379" t="str">
            <v>0,69</v>
          </cell>
        </row>
        <row r="380">
          <cell r="B380" t="str">
            <v>14315</v>
          </cell>
          <cell r="C380" t="str">
            <v>TRILHO TR 45</v>
          </cell>
          <cell r="D380" t="str">
            <v>KG</v>
          </cell>
          <cell r="E380">
            <v>0.69</v>
          </cell>
        </row>
        <row r="381">
          <cell r="B381" t="str">
            <v>14316</v>
          </cell>
          <cell r="C381" t="str">
            <v>PERFIL METÁLICO I 10"/12"</v>
          </cell>
          <cell r="D381" t="str">
            <v>KG</v>
          </cell>
          <cell r="E381">
            <v>1.8</v>
          </cell>
        </row>
        <row r="382">
          <cell r="B382" t="str">
            <v>14320</v>
          </cell>
          <cell r="C382" t="str">
            <v>ELETRODOS P/SOLDA</v>
          </cell>
          <cell r="D382" t="str">
            <v>KG</v>
          </cell>
          <cell r="E382" t="str">
            <v>4,41</v>
          </cell>
        </row>
        <row r="383">
          <cell r="B383" t="str">
            <v>14330</v>
          </cell>
          <cell r="C383" t="str">
            <v>PORTICO V=14,80m - A=&lt;12 m2 - 162Km/h</v>
          </cell>
          <cell r="D383" t="str">
            <v>UN</v>
          </cell>
          <cell r="E383">
            <v>10890</v>
          </cell>
        </row>
        <row r="384">
          <cell r="B384" t="str">
            <v>14333</v>
          </cell>
          <cell r="C384" t="str">
            <v>SEMI-PORTICO V=7.20M-A&lt;=6.0M2 - 162 Km/h</v>
          </cell>
          <cell r="D384" t="str">
            <v>UN</v>
          </cell>
          <cell r="E384">
            <v>6600</v>
          </cell>
        </row>
        <row r="385">
          <cell r="B385" t="str">
            <v>14500</v>
          </cell>
          <cell r="C385" t="str">
            <v>DORMENTE (1,40X0,20X0,15)</v>
          </cell>
          <cell r="D385" t="str">
            <v>UN</v>
          </cell>
          <cell r="E385">
            <v>20</v>
          </cell>
        </row>
        <row r="386">
          <cell r="B386" t="str">
            <v>15100</v>
          </cell>
          <cell r="C386" t="str">
            <v>ARMADURAS NERVURADAS E GALVANIZADAS</v>
          </cell>
          <cell r="D386" t="str">
            <v>KG</v>
          </cell>
          <cell r="E386">
            <v>4.3499999999999996</v>
          </cell>
        </row>
        <row r="387">
          <cell r="B387" t="str">
            <v>15110</v>
          </cell>
          <cell r="C387" t="str">
            <v>PARAFUSOS ESPECIAIS</v>
          </cell>
          <cell r="D387" t="str">
            <v>UN</v>
          </cell>
          <cell r="E387">
            <v>0.74</v>
          </cell>
        </row>
        <row r="388">
          <cell r="B388" t="str">
            <v>15120</v>
          </cell>
          <cell r="C388" t="str">
            <v>APOIOS DE EPDM</v>
          </cell>
          <cell r="D388" t="str">
            <v>UN</v>
          </cell>
          <cell r="E388">
            <v>2.85</v>
          </cell>
        </row>
        <row r="389">
          <cell r="B389" t="str">
            <v>15130</v>
          </cell>
          <cell r="C389" t="str">
            <v>ESPUMA DE POLIURETANO</v>
          </cell>
          <cell r="D389" t="str">
            <v>UN</v>
          </cell>
          <cell r="E389">
            <v>1</v>
          </cell>
        </row>
        <row r="390">
          <cell r="B390" t="str">
            <v>15140</v>
          </cell>
          <cell r="C390" t="str">
            <v>LIGAÇÕES GALVANIZADAS</v>
          </cell>
          <cell r="D390" t="str">
            <v>UN</v>
          </cell>
          <cell r="E390">
            <v>2.17</v>
          </cell>
        </row>
        <row r="391">
          <cell r="B391" t="str">
            <v>15200</v>
          </cell>
          <cell r="C391" t="str">
            <v>CABO DE AÇO D=4,76 MM</v>
          </cell>
          <cell r="D391" t="str">
            <v>M</v>
          </cell>
          <cell r="E391">
            <v>2.5</v>
          </cell>
        </row>
        <row r="392">
          <cell r="B392" t="str">
            <v>15210</v>
          </cell>
          <cell r="C392" t="str">
            <v>OLEO ESP. P/DESMOLDE DE FORMAS METALICAS</v>
          </cell>
          <cell r="D392" t="str">
            <v>L</v>
          </cell>
          <cell r="E392">
            <v>2</v>
          </cell>
        </row>
        <row r="393">
          <cell r="B393" t="str">
            <v>15300</v>
          </cell>
          <cell r="C393" t="str">
            <v>CUNHAS DE MADEIRA</v>
          </cell>
          <cell r="D393" t="str">
            <v>UN</v>
          </cell>
          <cell r="E393">
            <v>0.1</v>
          </cell>
        </row>
        <row r="394">
          <cell r="B394" t="str">
            <v>15310</v>
          </cell>
          <cell r="C394" t="str">
            <v>SARGENTOS</v>
          </cell>
          <cell r="D394" t="str">
            <v>UN</v>
          </cell>
          <cell r="E394">
            <v>20</v>
          </cell>
        </row>
        <row r="395">
          <cell r="B395" t="str">
            <v>15320</v>
          </cell>
          <cell r="C395" t="str">
            <v>TABUAS DE PINHO COM 30CM DE LARGURA</v>
          </cell>
          <cell r="D395" t="str">
            <v>M</v>
          </cell>
          <cell r="E395">
            <v>2.9</v>
          </cell>
        </row>
        <row r="396">
          <cell r="B396" t="str">
            <v>15330</v>
          </cell>
          <cell r="C396" t="str">
            <v>SARRAFOS DE MADEIRA COM 10CM DE LARGURA</v>
          </cell>
          <cell r="D396" t="str">
            <v>M</v>
          </cell>
          <cell r="E396">
            <v>1.6</v>
          </cell>
        </row>
        <row r="397">
          <cell r="B397" t="str">
            <v>15340</v>
          </cell>
          <cell r="C397" t="str">
            <v>ESTACAS DE MADEIRA</v>
          </cell>
          <cell r="D397" t="str">
            <v>UN</v>
          </cell>
          <cell r="E397">
            <v>0.6</v>
          </cell>
        </row>
        <row r="398">
          <cell r="B398" t="str">
            <v>16001</v>
          </cell>
          <cell r="C398" t="str">
            <v>TUBO DE CONCRETO D=50CM - CA1</v>
          </cell>
          <cell r="D398" t="str">
            <v>UN</v>
          </cell>
          <cell r="E398" t="str">
            <v>26,57</v>
          </cell>
        </row>
        <row r="399">
          <cell r="B399" t="str">
            <v>16002</v>
          </cell>
          <cell r="C399" t="str">
            <v>EMENDAS DE ESTACAS 30X30CM</v>
          </cell>
          <cell r="D399" t="str">
            <v>UN</v>
          </cell>
          <cell r="E399">
            <v>74.400000000000006</v>
          </cell>
        </row>
        <row r="400">
          <cell r="B400" t="str">
            <v>16003</v>
          </cell>
          <cell r="C400" t="str">
            <v>ANEL PARA SOLDA 30X30CM</v>
          </cell>
          <cell r="D400" t="str">
            <v>UN</v>
          </cell>
          <cell r="E400">
            <v>29.9</v>
          </cell>
        </row>
        <row r="401">
          <cell r="B401" t="str">
            <v>16004</v>
          </cell>
          <cell r="C401" t="str">
            <v>EMENDAS DE ESTACAS 26X26CM</v>
          </cell>
          <cell r="D401" t="str">
            <v>UN</v>
          </cell>
          <cell r="E401">
            <v>57.4</v>
          </cell>
        </row>
        <row r="402">
          <cell r="B402" t="str">
            <v>16005</v>
          </cell>
          <cell r="C402" t="str">
            <v>ANEL PARA SOLDA 26X26CM</v>
          </cell>
          <cell r="D402" t="str">
            <v>UN</v>
          </cell>
          <cell r="E402">
            <v>28.6</v>
          </cell>
        </row>
        <row r="403">
          <cell r="B403" t="str">
            <v>16006</v>
          </cell>
          <cell r="C403" t="str">
            <v>ESTACAS CONCR.30X30CM  (FORNECIMENTO)</v>
          </cell>
          <cell r="D403" t="str">
            <v>M</v>
          </cell>
          <cell r="E403">
            <v>43.35</v>
          </cell>
        </row>
        <row r="404">
          <cell r="B404" t="str">
            <v>16007</v>
          </cell>
          <cell r="C404" t="str">
            <v>ESTACAS CONCR.26X26CM (FORNECIMENTO)</v>
          </cell>
          <cell r="D404" t="str">
            <v>M</v>
          </cell>
          <cell r="E404">
            <v>35.049999999999997</v>
          </cell>
        </row>
        <row r="405">
          <cell r="B405" t="str">
            <v>16008</v>
          </cell>
          <cell r="C405" t="str">
            <v>TUBO PVC 75MM</v>
          </cell>
          <cell r="D405" t="str">
            <v>M</v>
          </cell>
          <cell r="E405" t="str">
            <v>3,24</v>
          </cell>
        </row>
        <row r="406">
          <cell r="B406" t="str">
            <v>16012</v>
          </cell>
          <cell r="C406" t="str">
            <v>DISCO DE VIDIA 9' P/ESMERILHADEIRA</v>
          </cell>
          <cell r="D406" t="str">
            <v>UN</v>
          </cell>
          <cell r="E406" t="str">
            <v>4,31</v>
          </cell>
        </row>
        <row r="407">
          <cell r="B407" t="str">
            <v>16024</v>
          </cell>
          <cell r="C407" t="str">
            <v>TELA DE ARAME C/FIO 14 DE 2.5</v>
          </cell>
          <cell r="D407" t="str">
            <v>M2</v>
          </cell>
          <cell r="E407" t="str">
            <v>3,28</v>
          </cell>
        </row>
        <row r="408">
          <cell r="B408" t="str">
            <v>16026</v>
          </cell>
          <cell r="C408" t="str">
            <v>MUDA DE ARVORE SELECIONADA</v>
          </cell>
          <cell r="D408" t="str">
            <v>UN</v>
          </cell>
          <cell r="E408" t="str">
            <v>2,00</v>
          </cell>
        </row>
        <row r="409">
          <cell r="B409" t="str">
            <v>16037</v>
          </cell>
          <cell r="C409" t="str">
            <v>TAMPA F. FUND. P/POCO VISITA D=60cm</v>
          </cell>
          <cell r="D409" t="str">
            <v>UN</v>
          </cell>
          <cell r="E409" t="str">
            <v>110,00</v>
          </cell>
        </row>
        <row r="410">
          <cell r="B410" t="str">
            <v>16038</v>
          </cell>
          <cell r="C410" t="str">
            <v>TRILHO TR 57</v>
          </cell>
          <cell r="D410" t="str">
            <v>KG</v>
          </cell>
          <cell r="E410" t="str">
            <v>0,69</v>
          </cell>
        </row>
        <row r="411">
          <cell r="B411" t="str">
            <v>16052</v>
          </cell>
          <cell r="C411" t="str">
            <v>MUDAS DE LIRIO AMARELO</v>
          </cell>
          <cell r="D411" t="str">
            <v>UN</v>
          </cell>
          <cell r="E411" t="str">
            <v>0,40</v>
          </cell>
        </row>
        <row r="412">
          <cell r="B412" t="str">
            <v>16054</v>
          </cell>
          <cell r="C412" t="str">
            <v>GROUT</v>
          </cell>
          <cell r="D412" t="str">
            <v>KG</v>
          </cell>
          <cell r="E412" t="str">
            <v>0,52</v>
          </cell>
        </row>
        <row r="413">
          <cell r="B413" t="str">
            <v>16057</v>
          </cell>
          <cell r="C413" t="str">
            <v>TUBO ACO GALVANIZADO DN 100mm - E=2mm</v>
          </cell>
          <cell r="D413" t="str">
            <v>M</v>
          </cell>
          <cell r="E413" t="str">
            <v>31,00</v>
          </cell>
        </row>
        <row r="414">
          <cell r="B414" t="str">
            <v>16058</v>
          </cell>
          <cell r="C414" t="str">
            <v>CHAPA DE ACO DE 3/16</v>
          </cell>
          <cell r="D414" t="str">
            <v>KG</v>
          </cell>
          <cell r="E414" t="str">
            <v>1,36</v>
          </cell>
        </row>
        <row r="415">
          <cell r="B415" t="str">
            <v>16059</v>
          </cell>
          <cell r="C415" t="str">
            <v>COLCHAO RENO PVC H=0.23M</v>
          </cell>
          <cell r="D415" t="str">
            <v>M2</v>
          </cell>
          <cell r="E415" t="str">
            <v>29,92</v>
          </cell>
        </row>
        <row r="416">
          <cell r="B416" t="str">
            <v>16060</v>
          </cell>
          <cell r="C416" t="str">
            <v>GABIAO SACO PVC DE 5.0 X 0.65M</v>
          </cell>
          <cell r="D416" t="str">
            <v>PC</v>
          </cell>
          <cell r="E416" t="str">
            <v>117,97</v>
          </cell>
        </row>
        <row r="417">
          <cell r="B417" t="str">
            <v>16061</v>
          </cell>
          <cell r="C417" t="str">
            <v>ESTACAS CONCR.23X23CM (FORNECIMENTO)</v>
          </cell>
          <cell r="D417" t="str">
            <v>M</v>
          </cell>
          <cell r="E417">
            <v>28.75</v>
          </cell>
        </row>
        <row r="418">
          <cell r="B418" t="str">
            <v>16062</v>
          </cell>
          <cell r="C418" t="str">
            <v>EMENDA DE ESTACAS 23X23CM</v>
          </cell>
          <cell r="D418" t="str">
            <v>UN</v>
          </cell>
          <cell r="E418">
            <v>46.05</v>
          </cell>
        </row>
        <row r="419">
          <cell r="B419" t="str">
            <v>16063</v>
          </cell>
          <cell r="C419" t="str">
            <v>ANEL PARA SOLDA 23X23CM</v>
          </cell>
          <cell r="D419" t="str">
            <v>UN</v>
          </cell>
          <cell r="E419">
            <v>27.6</v>
          </cell>
        </row>
        <row r="420">
          <cell r="B420" t="str">
            <v>16065</v>
          </cell>
          <cell r="C420" t="str">
            <v>EMENDA (SUPLEMENTO) ESTACA D=17CM</v>
          </cell>
          <cell r="D420" t="str">
            <v>UN</v>
          </cell>
          <cell r="E420">
            <v>12</v>
          </cell>
        </row>
        <row r="421">
          <cell r="B421" t="str">
            <v>16066</v>
          </cell>
          <cell r="C421" t="str">
            <v>ESTACA CONCRETO PRÉ MOLDADA 17 CM 21/23 TON</v>
          </cell>
          <cell r="D421" t="str">
            <v>M</v>
          </cell>
          <cell r="E421">
            <v>8</v>
          </cell>
        </row>
        <row r="422">
          <cell r="B422" t="str">
            <v>16067</v>
          </cell>
          <cell r="C422" t="str">
            <v>ESTACA CONCRETO PRÉ MOLDADA 23 CM 47/50 TON</v>
          </cell>
          <cell r="D422" t="str">
            <v>M</v>
          </cell>
          <cell r="E422">
            <v>14</v>
          </cell>
        </row>
        <row r="423">
          <cell r="B423" t="str">
            <v>16068</v>
          </cell>
          <cell r="C423" t="str">
            <v>ESTACA CONCRETO PRÉ MOLDADA 26 CM 64 TON</v>
          </cell>
          <cell r="D423" t="str">
            <v>M</v>
          </cell>
          <cell r="E423">
            <v>19</v>
          </cell>
        </row>
        <row r="424">
          <cell r="B424" t="str">
            <v>16069</v>
          </cell>
          <cell r="C424" t="str">
            <v>ESTACA CONCRETO PRÉ MOLDADA 33 CM 82 TON</v>
          </cell>
          <cell r="D424" t="str">
            <v>M</v>
          </cell>
          <cell r="E424">
            <v>36</v>
          </cell>
        </row>
        <row r="425">
          <cell r="B425" t="str">
            <v>16070</v>
          </cell>
          <cell r="C425" t="str">
            <v>ESTACA CONCRETO PRÉ MOLDADA 38 CM 100 TON</v>
          </cell>
          <cell r="D425" t="str">
            <v>M</v>
          </cell>
          <cell r="E425">
            <v>45</v>
          </cell>
        </row>
        <row r="426">
          <cell r="B426" t="str">
            <v>16072</v>
          </cell>
          <cell r="C426" t="str">
            <v>TUBO ACO GALVANIZADO DN 50mm - E=2mm</v>
          </cell>
          <cell r="D426" t="str">
            <v>M</v>
          </cell>
          <cell r="E426" t="str">
            <v>12,45</v>
          </cell>
        </row>
        <row r="427">
          <cell r="B427" t="str">
            <v>16120</v>
          </cell>
          <cell r="C427" t="str">
            <v>ESTACAS CONCR.35X35CM (FORNECIMENTO)</v>
          </cell>
          <cell r="D427" t="str">
            <v>M</v>
          </cell>
          <cell r="E427">
            <v>59</v>
          </cell>
        </row>
        <row r="428">
          <cell r="B428" t="str">
            <v>16121</v>
          </cell>
          <cell r="C428" t="str">
            <v>EMENDA DE ESTACAS 35X35CM</v>
          </cell>
          <cell r="D428" t="str">
            <v>UN</v>
          </cell>
          <cell r="E428">
            <v>101.27</v>
          </cell>
        </row>
        <row r="429">
          <cell r="B429" t="str">
            <v>16122</v>
          </cell>
          <cell r="C429" t="str">
            <v>ANEL PARA SOLDA 35X35CM</v>
          </cell>
          <cell r="D429" t="str">
            <v>UN</v>
          </cell>
          <cell r="E429">
            <v>40.700000000000003</v>
          </cell>
        </row>
        <row r="430">
          <cell r="B430" t="str">
            <v>16125</v>
          </cell>
          <cell r="C430" t="str">
            <v>MANTA PAPEL KRAFT</v>
          </cell>
          <cell r="D430" t="str">
            <v>M2</v>
          </cell>
          <cell r="E430">
            <v>0.4</v>
          </cell>
        </row>
        <row r="431">
          <cell r="B431" t="str">
            <v>16128</v>
          </cell>
          <cell r="C431" t="str">
            <v>LONA PLASTICA E = 150 MICRA</v>
          </cell>
          <cell r="D431" t="str">
            <v>M2</v>
          </cell>
          <cell r="E431" t="str">
            <v>0,40</v>
          </cell>
        </row>
        <row r="432">
          <cell r="B432" t="str">
            <v>16129</v>
          </cell>
          <cell r="C432" t="str">
            <v>SELA JUNTA DE POLIURETANO</v>
          </cell>
          <cell r="D432" t="str">
            <v>L</v>
          </cell>
          <cell r="E432" t="str">
            <v>47,87</v>
          </cell>
        </row>
        <row r="433">
          <cell r="B433" t="str">
            <v>16130</v>
          </cell>
          <cell r="C433" t="str">
            <v>ISOPOR DE ESPESSURA 10 MM</v>
          </cell>
          <cell r="D433" t="str">
            <v>M2</v>
          </cell>
          <cell r="E433" t="str">
            <v>1,75</v>
          </cell>
        </row>
        <row r="434">
          <cell r="B434" t="str">
            <v>16131</v>
          </cell>
          <cell r="C434" t="str">
            <v>PROJETO DE O.A.E.</v>
          </cell>
          <cell r="D434" t="str">
            <v>R$</v>
          </cell>
          <cell r="E434" t="str">
            <v>1,00</v>
          </cell>
        </row>
        <row r="435">
          <cell r="B435" t="str">
            <v>16148</v>
          </cell>
          <cell r="C435" t="str">
            <v>PORTA DENTE P/FRESADORA 1000C</v>
          </cell>
          <cell r="D435" t="str">
            <v>UN</v>
          </cell>
          <cell r="E435" t="str">
            <v>35,00</v>
          </cell>
        </row>
        <row r="436">
          <cell r="B436" t="str">
            <v>16149</v>
          </cell>
          <cell r="C436" t="str">
            <v>DENTE P/FRESADORA SF 1000C</v>
          </cell>
          <cell r="D436" t="str">
            <v>UN</v>
          </cell>
          <cell r="E436" t="str">
            <v>18,90</v>
          </cell>
        </row>
        <row r="437">
          <cell r="B437" t="str">
            <v>16150</v>
          </cell>
          <cell r="C437" t="str">
            <v>BROCA DE VIDIA D=12MM SDC PLUS</v>
          </cell>
          <cell r="D437" t="str">
            <v>UN</v>
          </cell>
          <cell r="E437" t="str">
            <v>6,20</v>
          </cell>
        </row>
        <row r="438">
          <cell r="B438" t="str">
            <v>16154</v>
          </cell>
          <cell r="C438" t="str">
            <v>MUDA DE ARBUSTOS</v>
          </cell>
          <cell r="D438" t="str">
            <v>UN</v>
          </cell>
          <cell r="E438" t="str">
            <v>2,50</v>
          </cell>
        </row>
        <row r="439">
          <cell r="B439" t="str">
            <v>16163</v>
          </cell>
          <cell r="C439" t="str">
            <v>EMULSAO  C/POLIMEROS</v>
          </cell>
          <cell r="D439" t="str">
            <v>L</v>
          </cell>
          <cell r="E439" t="str">
            <v>0,82</v>
          </cell>
        </row>
        <row r="440">
          <cell r="B440" t="str">
            <v>16255</v>
          </cell>
          <cell r="C440" t="str">
            <v>TUBO ACO ZINC C/COSTURA D=75MM</v>
          </cell>
          <cell r="D440" t="str">
            <v>M</v>
          </cell>
          <cell r="E440" t="str">
            <v>10,28</v>
          </cell>
        </row>
        <row r="441">
          <cell r="B441" t="str">
            <v>16257</v>
          </cell>
          <cell r="C441" t="str">
            <v>TUBO ACO ZINC C/COSTURA D=50MM</v>
          </cell>
          <cell r="D441" t="str">
            <v>M</v>
          </cell>
          <cell r="E441" t="str">
            <v>6,69</v>
          </cell>
        </row>
        <row r="442">
          <cell r="B442" t="str">
            <v>16258</v>
          </cell>
          <cell r="C442" t="str">
            <v>MATERIAL/MO P/ILUMINACAO</v>
          </cell>
          <cell r="D442" t="str">
            <v>VB</v>
          </cell>
          <cell r="E442" t="str">
            <v>1,00</v>
          </cell>
        </row>
        <row r="443">
          <cell r="B443" t="str">
            <v>16259</v>
          </cell>
          <cell r="C443" t="str">
            <v>TELA ARAME GALV. FIO 14 DE 2</v>
          </cell>
          <cell r="D443" t="str">
            <v>M2</v>
          </cell>
          <cell r="E443" t="str">
            <v>4,04</v>
          </cell>
        </row>
        <row r="444">
          <cell r="B444" t="str">
            <v>16260</v>
          </cell>
          <cell r="C444" t="str">
            <v>GRELHA FOFO 70X40 CM</v>
          </cell>
          <cell r="D444" t="str">
            <v>UN</v>
          </cell>
          <cell r="E444" t="str">
            <v>35,00</v>
          </cell>
        </row>
        <row r="445">
          <cell r="B445" t="str">
            <v>16264</v>
          </cell>
          <cell r="C445" t="str">
            <v>TUBO PVC DN=150MM ESGOTO VINIL</v>
          </cell>
          <cell r="D445" t="str">
            <v>M</v>
          </cell>
          <cell r="E445" t="str">
            <v>11,79</v>
          </cell>
        </row>
        <row r="446">
          <cell r="B446" t="str">
            <v>16265</v>
          </cell>
          <cell r="C446" t="str">
            <v>TUBO PVC DN=60MM AGUA C15 JE</v>
          </cell>
          <cell r="D446" t="str">
            <v>M</v>
          </cell>
          <cell r="E446" t="str">
            <v>3,80</v>
          </cell>
        </row>
        <row r="447">
          <cell r="B447" t="str">
            <v>16300</v>
          </cell>
          <cell r="C447" t="str">
            <v>AP. ANCORAGEM ATIVA P/CABO - 04 CABOS</v>
          </cell>
          <cell r="D447" t="str">
            <v>UN</v>
          </cell>
          <cell r="E447">
            <v>111.73</v>
          </cell>
        </row>
        <row r="448">
          <cell r="B448" t="str">
            <v>16310</v>
          </cell>
          <cell r="C448" t="str">
            <v>AP. ANCORAGEM ATIVA P/CABO - 06 CABOS</v>
          </cell>
          <cell r="D448" t="str">
            <v>UN</v>
          </cell>
          <cell r="E448">
            <v>161.62</v>
          </cell>
        </row>
        <row r="449">
          <cell r="B449" t="str">
            <v>16320</v>
          </cell>
          <cell r="C449" t="str">
            <v>AP. ANCORAGEM ATIVA P/CABO - 12 CABOS</v>
          </cell>
          <cell r="D449" t="str">
            <v>UN</v>
          </cell>
          <cell r="E449">
            <v>449.28</v>
          </cell>
        </row>
        <row r="450">
          <cell r="B450" t="str">
            <v>16330</v>
          </cell>
          <cell r="C450" t="str">
            <v>AP. ANCORAGEM ATIVA P/CABO - 19 CABOS</v>
          </cell>
          <cell r="D450" t="str">
            <v>UN</v>
          </cell>
          <cell r="E450">
            <v>851</v>
          </cell>
        </row>
        <row r="451">
          <cell r="B451" t="str">
            <v>16340</v>
          </cell>
          <cell r="C451" t="str">
            <v>AP. ANCORAGEM ATIVA P/CABO - 22 CABOS</v>
          </cell>
          <cell r="D451" t="str">
            <v>UN</v>
          </cell>
          <cell r="E451">
            <v>1063.08</v>
          </cell>
        </row>
        <row r="452">
          <cell r="B452" t="str">
            <v>16350</v>
          </cell>
          <cell r="C452" t="str">
            <v>AP. ANCORAGEM PASSIVA P/CABO - 04 CABOS</v>
          </cell>
          <cell r="D452" t="str">
            <v>UN</v>
          </cell>
          <cell r="E452">
            <v>18.62</v>
          </cell>
        </row>
        <row r="453">
          <cell r="B453" t="str">
            <v>16360</v>
          </cell>
          <cell r="C453" t="str">
            <v>AP. ANCORAGEM PASSIVA P/CABO - 06 CABOS</v>
          </cell>
          <cell r="D453" t="str">
            <v>UN</v>
          </cell>
          <cell r="E453">
            <v>26.94</v>
          </cell>
        </row>
        <row r="454">
          <cell r="B454" t="str">
            <v>16370</v>
          </cell>
          <cell r="C454" t="str">
            <v>AP. ANCORAGEM PASSIVA P/CABO - 12 CABOS</v>
          </cell>
          <cell r="D454" t="str">
            <v>UN</v>
          </cell>
          <cell r="E454">
            <v>74.88</v>
          </cell>
        </row>
        <row r="455">
          <cell r="B455" t="str">
            <v>16380</v>
          </cell>
          <cell r="C455" t="str">
            <v>AP. ANCORAGEM PASSIVA P/CABO - 19 CABOS</v>
          </cell>
          <cell r="D455" t="str">
            <v>UN</v>
          </cell>
          <cell r="E455">
            <v>141.83000000000001</v>
          </cell>
        </row>
        <row r="456">
          <cell r="B456" t="str">
            <v>17500</v>
          </cell>
          <cell r="C456" t="str">
            <v>SEM MATERIAIS</v>
          </cell>
          <cell r="D456"/>
          <cell r="E456" t="str">
            <v>0,00</v>
          </cell>
        </row>
        <row r="457">
          <cell r="B457" t="str">
            <v>17505</v>
          </cell>
          <cell r="C457" t="str">
            <v>COROA DE WIDIA - A</v>
          </cell>
          <cell r="D457" t="str">
            <v>UN</v>
          </cell>
          <cell r="E457" t="str">
            <v>75,60</v>
          </cell>
        </row>
        <row r="458">
          <cell r="B458" t="str">
            <v>17506</v>
          </cell>
          <cell r="C458" t="str">
            <v>COROA DE WIDIA - B</v>
          </cell>
          <cell r="D458" t="str">
            <v>UN</v>
          </cell>
          <cell r="E458" t="str">
            <v>95,58</v>
          </cell>
        </row>
        <row r="459">
          <cell r="B459" t="str">
            <v>17507</v>
          </cell>
          <cell r="C459" t="str">
            <v>COROA DE WIDIA - N</v>
          </cell>
          <cell r="D459" t="str">
            <v>UN</v>
          </cell>
          <cell r="E459" t="str">
            <v>137,16</v>
          </cell>
        </row>
        <row r="460">
          <cell r="B460" t="str">
            <v>17508</v>
          </cell>
          <cell r="C460" t="str">
            <v>COROA DE WIDIA - H</v>
          </cell>
          <cell r="D460" t="str">
            <v>UN</v>
          </cell>
          <cell r="E460" t="str">
            <v>149,04</v>
          </cell>
        </row>
        <row r="461">
          <cell r="B461" t="str">
            <v>17510</v>
          </cell>
          <cell r="C461" t="str">
            <v>CALIBRADOR DE WIDIA - A</v>
          </cell>
          <cell r="D461" t="str">
            <v>UN</v>
          </cell>
          <cell r="E461" t="str">
            <v>110,00</v>
          </cell>
        </row>
        <row r="462">
          <cell r="B462" t="str">
            <v>17511</v>
          </cell>
          <cell r="C462" t="str">
            <v>CALIBRADOR DE WIDIA - B</v>
          </cell>
          <cell r="D462" t="str">
            <v>UN</v>
          </cell>
          <cell r="E462" t="str">
            <v>132,00</v>
          </cell>
        </row>
        <row r="463">
          <cell r="B463" t="str">
            <v>17512</v>
          </cell>
          <cell r="C463" t="str">
            <v>CALIBRADOR DE WIDIA - N</v>
          </cell>
          <cell r="D463" t="str">
            <v>UN</v>
          </cell>
          <cell r="E463" t="str">
            <v>147,42</v>
          </cell>
        </row>
        <row r="464">
          <cell r="B464" t="str">
            <v>17513</v>
          </cell>
          <cell r="C464" t="str">
            <v>CALIBRADOR DE WIDIA - H</v>
          </cell>
          <cell r="D464" t="str">
            <v>UN</v>
          </cell>
          <cell r="E464" t="str">
            <v>168,97</v>
          </cell>
        </row>
        <row r="465">
          <cell r="B465" t="str">
            <v>17515</v>
          </cell>
          <cell r="C465" t="str">
            <v>SAPATA DE WIDIA - A</v>
          </cell>
          <cell r="D465" t="str">
            <v>UN</v>
          </cell>
          <cell r="E465" t="str">
            <v>77,76</v>
          </cell>
        </row>
        <row r="466">
          <cell r="B466" t="str">
            <v>17516</v>
          </cell>
          <cell r="C466" t="str">
            <v>SAPATA DE WIDIA - B</v>
          </cell>
          <cell r="D466" t="str">
            <v>UN</v>
          </cell>
          <cell r="E466" t="str">
            <v>97,20</v>
          </cell>
        </row>
        <row r="467">
          <cell r="B467" t="str">
            <v>17517</v>
          </cell>
          <cell r="C467" t="str">
            <v>SAPATA DE WIDIA - N</v>
          </cell>
          <cell r="D467" t="str">
            <v>UN</v>
          </cell>
          <cell r="E467" t="str">
            <v>117,72</v>
          </cell>
        </row>
        <row r="468">
          <cell r="B468" t="str">
            <v>17518</v>
          </cell>
          <cell r="C468" t="str">
            <v>SAPATA DE WIDIA - H</v>
          </cell>
          <cell r="D468" t="str">
            <v>UN</v>
          </cell>
          <cell r="E468" t="str">
            <v>156,60</v>
          </cell>
        </row>
        <row r="469">
          <cell r="B469" t="str">
            <v>17520</v>
          </cell>
          <cell r="C469" t="str">
            <v>COROA DIAMANTADA-A - 20/30PPQ</v>
          </cell>
          <cell r="D469" t="str">
            <v>UN</v>
          </cell>
          <cell r="E469" t="str">
            <v>135,00</v>
          </cell>
        </row>
        <row r="470">
          <cell r="B470" t="str">
            <v>17521</v>
          </cell>
          <cell r="C470" t="str">
            <v>COROA DIAMANTADA-A - 40/60PPQ</v>
          </cell>
          <cell r="D470" t="str">
            <v>UN</v>
          </cell>
          <cell r="E470" t="str">
            <v>135,00</v>
          </cell>
        </row>
        <row r="471">
          <cell r="B471" t="str">
            <v>17522</v>
          </cell>
          <cell r="C471" t="str">
            <v>COROA DIAMANTADA-A - 60/80PPQ</v>
          </cell>
          <cell r="D471" t="str">
            <v>UN</v>
          </cell>
          <cell r="E471" t="str">
            <v>132,84</v>
          </cell>
        </row>
        <row r="472">
          <cell r="B472" t="str">
            <v>17525</v>
          </cell>
          <cell r="C472" t="str">
            <v>COROA DIAMANTADA-B - 20/30PPQ</v>
          </cell>
          <cell r="D472" t="str">
            <v>UN</v>
          </cell>
          <cell r="E472" t="str">
            <v>169,56</v>
          </cell>
        </row>
        <row r="473">
          <cell r="B473" t="str">
            <v>17526</v>
          </cell>
          <cell r="C473" t="str">
            <v>COROA DIAMANTADA-B - 40/60PPQ</v>
          </cell>
          <cell r="D473" t="str">
            <v>UN</v>
          </cell>
          <cell r="E473" t="str">
            <v>169,56</v>
          </cell>
        </row>
        <row r="474">
          <cell r="B474" t="str">
            <v>17527</v>
          </cell>
          <cell r="C474" t="str">
            <v>COROA DIAMANTADA-B - 60/80PPQ</v>
          </cell>
          <cell r="D474" t="str">
            <v>UN</v>
          </cell>
          <cell r="E474" t="str">
            <v>166,32</v>
          </cell>
        </row>
        <row r="475">
          <cell r="B475" t="str">
            <v>17530</v>
          </cell>
          <cell r="C475" t="str">
            <v>COROA DIAMANTADA-N - 20/30PPQ</v>
          </cell>
          <cell r="D475" t="str">
            <v>UN</v>
          </cell>
          <cell r="E475" t="str">
            <v>248,40</v>
          </cell>
        </row>
        <row r="476">
          <cell r="B476" t="str">
            <v>17531</v>
          </cell>
          <cell r="C476" t="str">
            <v>COROA DIAMANTADA-N - 40/60PPQ</v>
          </cell>
          <cell r="D476" t="str">
            <v>UN</v>
          </cell>
          <cell r="E476" t="str">
            <v>248,40</v>
          </cell>
        </row>
        <row r="477">
          <cell r="B477" t="str">
            <v>17532</v>
          </cell>
          <cell r="C477" t="str">
            <v>COROA DIAMANTADA-N - 60/80PPQ</v>
          </cell>
          <cell r="D477" t="str">
            <v>UN</v>
          </cell>
          <cell r="E477" t="str">
            <v>220,45</v>
          </cell>
        </row>
        <row r="478">
          <cell r="B478" t="str">
            <v>17535</v>
          </cell>
          <cell r="C478" t="str">
            <v>COROA DIAMANTADA-H - 20/30PPQ</v>
          </cell>
          <cell r="D478" t="str">
            <v>UN</v>
          </cell>
          <cell r="E478" t="str">
            <v>335,92</v>
          </cell>
        </row>
        <row r="479">
          <cell r="B479" t="str">
            <v>17536</v>
          </cell>
          <cell r="C479" t="str">
            <v>COROA DIAMANTADA-H - 40/60PPQ</v>
          </cell>
          <cell r="D479" t="str">
            <v>NU</v>
          </cell>
          <cell r="E479" t="str">
            <v>307,93</v>
          </cell>
        </row>
        <row r="480">
          <cell r="B480" t="str">
            <v>17537</v>
          </cell>
          <cell r="C480" t="str">
            <v>COROA DIAMANTADA-H - 60/80PPQ</v>
          </cell>
          <cell r="D480" t="str">
            <v>UN</v>
          </cell>
          <cell r="E480" t="str">
            <v>272,94</v>
          </cell>
        </row>
        <row r="481">
          <cell r="B481" t="str">
            <v>17539</v>
          </cell>
          <cell r="C481" t="str">
            <v>CALIBRADOR DIAMANTADO - A</v>
          </cell>
          <cell r="D481" t="str">
            <v>UN</v>
          </cell>
          <cell r="E481" t="str">
            <v>118,80</v>
          </cell>
        </row>
        <row r="482">
          <cell r="B482" t="str">
            <v>17540</v>
          </cell>
          <cell r="C482" t="str">
            <v>CALIBRADOR DIAMANTADO - B</v>
          </cell>
          <cell r="D482" t="str">
            <v>UN</v>
          </cell>
          <cell r="E482" t="str">
            <v>144,72</v>
          </cell>
        </row>
        <row r="483">
          <cell r="B483" t="str">
            <v>17545</v>
          </cell>
          <cell r="C483" t="str">
            <v>CALIBRADOR DIAMANTADO - N</v>
          </cell>
          <cell r="D483" t="str">
            <v>UN</v>
          </cell>
          <cell r="E483" t="str">
            <v>207,36</v>
          </cell>
        </row>
        <row r="484">
          <cell r="B484" t="str">
            <v>17550</v>
          </cell>
          <cell r="C484" t="str">
            <v>CALIBRADOR DIAMANTADO - H</v>
          </cell>
          <cell r="D484" t="str">
            <v>UN</v>
          </cell>
          <cell r="E484" t="str">
            <v>255,44</v>
          </cell>
        </row>
        <row r="485">
          <cell r="B485" t="str">
            <v>17553</v>
          </cell>
          <cell r="C485" t="str">
            <v>SAPATA DIAMANTADA - A</v>
          </cell>
          <cell r="D485" t="str">
            <v>UN</v>
          </cell>
          <cell r="E485" t="str">
            <v>122,04</v>
          </cell>
        </row>
        <row r="486">
          <cell r="B486" t="str">
            <v>17555</v>
          </cell>
          <cell r="C486" t="str">
            <v>SAPATA DIAMANTADA - B</v>
          </cell>
          <cell r="D486" t="str">
            <v>UN</v>
          </cell>
          <cell r="E486" t="str">
            <v>169,56</v>
          </cell>
        </row>
        <row r="487">
          <cell r="B487" t="str">
            <v>17560</v>
          </cell>
          <cell r="C487" t="str">
            <v>SAPATA DIAMANTADA - N</v>
          </cell>
          <cell r="D487" t="str">
            <v>UN</v>
          </cell>
          <cell r="E487" t="str">
            <v>235,44</v>
          </cell>
        </row>
        <row r="488">
          <cell r="B488" t="str">
            <v>17562</v>
          </cell>
          <cell r="C488" t="str">
            <v>SAPATA DIAMANTADA - H</v>
          </cell>
          <cell r="D488" t="str">
            <v>UN</v>
          </cell>
          <cell r="E488" t="str">
            <v>306,72</v>
          </cell>
        </row>
        <row r="489">
          <cell r="B489" t="str">
            <v>17565</v>
          </cell>
          <cell r="C489" t="str">
            <v>HASTE C/NIPLE - SONDA ROTATIVA</v>
          </cell>
          <cell r="D489" t="str">
            <v>M</v>
          </cell>
          <cell r="E489" t="str">
            <v>93,09</v>
          </cell>
        </row>
        <row r="490">
          <cell r="B490" t="str">
            <v>17570</v>
          </cell>
          <cell r="C490" t="str">
            <v>REVESTIMENTO - A</v>
          </cell>
          <cell r="D490" t="str">
            <v>M</v>
          </cell>
          <cell r="E490" t="str">
            <v>57,12</v>
          </cell>
        </row>
        <row r="491">
          <cell r="B491" t="str">
            <v>17571</v>
          </cell>
          <cell r="C491" t="str">
            <v>REVESTIMENTO - B</v>
          </cell>
          <cell r="D491" t="str">
            <v>M</v>
          </cell>
          <cell r="E491" t="str">
            <v>68,47</v>
          </cell>
        </row>
        <row r="492">
          <cell r="B492" t="str">
            <v>17572</v>
          </cell>
          <cell r="C492" t="str">
            <v>REVESTIMENTO - N</v>
          </cell>
          <cell r="D492" t="str">
            <v>M</v>
          </cell>
          <cell r="E492" t="str">
            <v>99,08</v>
          </cell>
        </row>
        <row r="493">
          <cell r="B493" t="str">
            <v>17573</v>
          </cell>
          <cell r="C493" t="str">
            <v>REVESTIMENTO - H</v>
          </cell>
          <cell r="D493" t="str">
            <v>M</v>
          </cell>
          <cell r="E493" t="str">
            <v>125,92</v>
          </cell>
        </row>
        <row r="494">
          <cell r="B494" t="str">
            <v>17575</v>
          </cell>
          <cell r="C494" t="str">
            <v>BARRILETE SIMPLES - A</v>
          </cell>
          <cell r="D494" t="str">
            <v>UN</v>
          </cell>
          <cell r="E494" t="str">
            <v>217,50</v>
          </cell>
        </row>
        <row r="495">
          <cell r="B495" t="str">
            <v>17576</v>
          </cell>
          <cell r="C495" t="str">
            <v>BARRILETE SIMPLES - B</v>
          </cell>
          <cell r="D495" t="str">
            <v>UN</v>
          </cell>
          <cell r="E495" t="str">
            <v>240,55</v>
          </cell>
        </row>
        <row r="496">
          <cell r="B496" t="str">
            <v>17577</v>
          </cell>
          <cell r="C496" t="str">
            <v>BARRILETE SIMPLES - N</v>
          </cell>
          <cell r="D496" t="str">
            <v>UN</v>
          </cell>
          <cell r="E496" t="str">
            <v>326,45</v>
          </cell>
        </row>
        <row r="497">
          <cell r="B497" t="str">
            <v>17578</v>
          </cell>
          <cell r="C497" t="str">
            <v>BARRILETE SIMPLES - H</v>
          </cell>
          <cell r="D497" t="str">
            <v>UN</v>
          </cell>
          <cell r="E497" t="str">
            <v>509,10</v>
          </cell>
        </row>
        <row r="498">
          <cell r="B498" t="str">
            <v>17580</v>
          </cell>
          <cell r="C498" t="str">
            <v>BARRILETE DUPLO MOVEL - A</v>
          </cell>
          <cell r="D498" t="str">
            <v>UN</v>
          </cell>
          <cell r="E498" t="str">
            <v>422,60</v>
          </cell>
        </row>
        <row r="499">
          <cell r="B499" t="str">
            <v>17581</v>
          </cell>
          <cell r="C499" t="str">
            <v>BARRILETE DUPLO MOVEL - B</v>
          </cell>
          <cell r="D499" t="str">
            <v>UN</v>
          </cell>
          <cell r="E499" t="str">
            <v>507,28</v>
          </cell>
        </row>
        <row r="500">
          <cell r="B500" t="str">
            <v>17582</v>
          </cell>
          <cell r="C500" t="str">
            <v>BARRILETE DUPLO MOVEL - N</v>
          </cell>
          <cell r="D500" t="str">
            <v>UN</v>
          </cell>
          <cell r="E500" t="str">
            <v>664,90</v>
          </cell>
        </row>
        <row r="501">
          <cell r="B501" t="str">
            <v>17583</v>
          </cell>
          <cell r="C501" t="str">
            <v>BARRILETE DUPLO MOVEL - H</v>
          </cell>
          <cell r="D501" t="str">
            <v>UN</v>
          </cell>
          <cell r="E501" t="str">
            <v>850,12</v>
          </cell>
        </row>
        <row r="502">
          <cell r="B502" t="str">
            <v>17585</v>
          </cell>
          <cell r="C502" t="str">
            <v>HASTE - SONDA PERCUSSAO</v>
          </cell>
          <cell r="D502" t="str">
            <v>M</v>
          </cell>
          <cell r="E502" t="str">
            <v>30,05</v>
          </cell>
        </row>
        <row r="503">
          <cell r="B503" t="str">
            <v>17586</v>
          </cell>
          <cell r="C503" t="str">
            <v>REVEST.-SONDA PERC.-21/2 X 1M</v>
          </cell>
          <cell r="D503" t="str">
            <v>M</v>
          </cell>
          <cell r="E503" t="str">
            <v>66,18</v>
          </cell>
        </row>
        <row r="504">
          <cell r="B504" t="str">
            <v>17600</v>
          </cell>
          <cell r="C504" t="str">
            <v>SACO PLASTICO DE 5 LITROS</v>
          </cell>
          <cell r="D504" t="str">
            <v>UN</v>
          </cell>
          <cell r="E504" t="str">
            <v>0,08</v>
          </cell>
        </row>
        <row r="505">
          <cell r="B505" t="str">
            <v>17601</v>
          </cell>
          <cell r="C505" t="str">
            <v>ETIQUETA DE PAPEL CARTAO</v>
          </cell>
          <cell r="D505" t="str">
            <v>UN</v>
          </cell>
          <cell r="E505" t="str">
            <v>0,01</v>
          </cell>
        </row>
        <row r="506">
          <cell r="B506" t="str">
            <v>17603</v>
          </cell>
          <cell r="C506" t="str">
            <v>TUBO DE PVC - RIGIDO SOLDAVEL (32MM)</v>
          </cell>
          <cell r="D506" t="str">
            <v>M</v>
          </cell>
          <cell r="E506">
            <v>1.19</v>
          </cell>
        </row>
        <row r="507">
          <cell r="B507" t="str">
            <v>17605</v>
          </cell>
          <cell r="C507" t="str">
            <v>TUBO DE PVC - SOLDAVEL (40MM)</v>
          </cell>
          <cell r="D507" t="str">
            <v>M</v>
          </cell>
          <cell r="E507" t="str">
            <v>1,42</v>
          </cell>
        </row>
        <row r="508">
          <cell r="B508" t="str">
            <v>17606</v>
          </cell>
          <cell r="C508" t="str">
            <v>LUVA DE PVC - SOLDAVEL (40MM)</v>
          </cell>
          <cell r="D508" t="str">
            <v>UN</v>
          </cell>
          <cell r="E508" t="str">
            <v>0,80</v>
          </cell>
        </row>
        <row r="509">
          <cell r="B509" t="str">
            <v>17607</v>
          </cell>
          <cell r="C509" t="str">
            <v>MANTA SINTETICA (BIDIM) OP-20</v>
          </cell>
          <cell r="D509" t="str">
            <v>KG</v>
          </cell>
          <cell r="E509" t="str">
            <v>8,27</v>
          </cell>
        </row>
        <row r="510">
          <cell r="B510" t="str">
            <v>17610</v>
          </cell>
          <cell r="C510" t="str">
            <v>MADEIRA LEI APLAINADA (30 X 1)</v>
          </cell>
          <cell r="D510" t="str">
            <v>M2</v>
          </cell>
          <cell r="E510" t="str">
            <v>8,33</v>
          </cell>
        </row>
        <row r="511">
          <cell r="B511" t="str">
            <v>17611</v>
          </cell>
          <cell r="C511" t="str">
            <v>MADEIRA LEI APLAINADA C/5.0CM</v>
          </cell>
          <cell r="D511" t="str">
            <v>M</v>
          </cell>
          <cell r="E511" t="str">
            <v>0,50</v>
          </cell>
        </row>
        <row r="512">
          <cell r="B512" t="str">
            <v>17615</v>
          </cell>
          <cell r="C512" t="str">
            <v>DOBRADICA DE 2" C/4 PARAFUSOS</v>
          </cell>
          <cell r="D512" t="str">
            <v>UN</v>
          </cell>
          <cell r="E512" t="str">
            <v>2,30</v>
          </cell>
        </row>
        <row r="513">
          <cell r="B513" t="str">
            <v>17616</v>
          </cell>
          <cell r="C513" t="str">
            <v>PARAFUSOS</v>
          </cell>
          <cell r="D513" t="str">
            <v>UN</v>
          </cell>
          <cell r="E513" t="str">
            <v>0,16</v>
          </cell>
        </row>
        <row r="514">
          <cell r="B514" t="str">
            <v>17617</v>
          </cell>
          <cell r="C514" t="str">
            <v>PREGO (13 X 15)</v>
          </cell>
          <cell r="D514" t="str">
            <v>KG</v>
          </cell>
          <cell r="E514" t="str">
            <v>1,92</v>
          </cell>
        </row>
        <row r="515">
          <cell r="B515" t="str">
            <v>17618</v>
          </cell>
          <cell r="C515" t="str">
            <v>ALDRAVA P/CAIXA DE SONDAGEM</v>
          </cell>
          <cell r="D515" t="str">
            <v>UN</v>
          </cell>
          <cell r="E515" t="str">
            <v>0,40</v>
          </cell>
        </row>
        <row r="516">
          <cell r="B516" t="str">
            <v>17619</v>
          </cell>
          <cell r="C516" t="str">
            <v>COLA PARA MADEIRA</v>
          </cell>
          <cell r="D516" t="str">
            <v>KG</v>
          </cell>
          <cell r="E516" t="str">
            <v>6,00</v>
          </cell>
        </row>
        <row r="517">
          <cell r="B517" t="str">
            <v>17620</v>
          </cell>
          <cell r="C517" t="str">
            <v>JIMO CUPIM</v>
          </cell>
          <cell r="D517" t="str">
            <v>L</v>
          </cell>
          <cell r="E517" t="str">
            <v>6,00</v>
          </cell>
        </row>
        <row r="518">
          <cell r="B518" t="str">
            <v>17621</v>
          </cell>
          <cell r="C518" t="str">
            <v>TINTA ESMALTE BRANCA</v>
          </cell>
          <cell r="D518" t="str">
            <v>L</v>
          </cell>
          <cell r="E518" t="str">
            <v>8,30</v>
          </cell>
        </row>
        <row r="519">
          <cell r="B519" t="str">
            <v>17625</v>
          </cell>
          <cell r="C519" t="str">
            <v>FOTOGRAFIA CAIXA TESTEMUNHO</v>
          </cell>
          <cell r="D519" t="str">
            <v>UN</v>
          </cell>
          <cell r="E519" t="str">
            <v>4,70</v>
          </cell>
        </row>
        <row r="520">
          <cell r="B520" t="str">
            <v>17626</v>
          </cell>
          <cell r="C520" t="str">
            <v>MARCO DE CONCRETO</v>
          </cell>
          <cell r="D520" t="str">
            <v>UN</v>
          </cell>
          <cell r="E520" t="str">
            <v>4,87</v>
          </cell>
        </row>
        <row r="521">
          <cell r="B521" t="str">
            <v>17700</v>
          </cell>
          <cell r="C521" t="str">
            <v>DIARIA</v>
          </cell>
          <cell r="D521" t="str">
            <v>DI</v>
          </cell>
          <cell r="E521" t="str">
            <v>33,00</v>
          </cell>
        </row>
        <row r="522">
          <cell r="B522" t="str">
            <v>18010</v>
          </cell>
          <cell r="C522" t="str">
            <v>CIMENTO</v>
          </cell>
          <cell r="D522" t="str">
            <v>KG</v>
          </cell>
          <cell r="E522" t="str">
            <v>0,26</v>
          </cell>
        </row>
        <row r="523">
          <cell r="B523" t="str">
            <v>18030</v>
          </cell>
          <cell r="C523" t="str">
            <v>LEIVA</v>
          </cell>
          <cell r="D523" t="str">
            <v>M2</v>
          </cell>
          <cell r="E523" t="str">
            <v>2,50</v>
          </cell>
        </row>
        <row r="524">
          <cell r="B524" t="str">
            <v>18031</v>
          </cell>
          <cell r="C524" t="str">
            <v>CALCÁREO DOLOMÍTICO</v>
          </cell>
          <cell r="D524" t="str">
            <v>KG</v>
          </cell>
          <cell r="E524">
            <v>0.11</v>
          </cell>
        </row>
        <row r="525">
          <cell r="B525" t="str">
            <v>18032</v>
          </cell>
          <cell r="C525" t="str">
            <v>FOSFATO DE ROCHAS</v>
          </cell>
          <cell r="D525" t="str">
            <v>KG</v>
          </cell>
          <cell r="E525">
            <v>0.8</v>
          </cell>
        </row>
        <row r="526">
          <cell r="B526" t="str">
            <v>18040</v>
          </cell>
          <cell r="C526" t="str">
            <v>TUBO D= 20 CM  -  SIMPLES</v>
          </cell>
          <cell r="D526" t="str">
            <v>M</v>
          </cell>
          <cell r="E526" t="str">
            <v>5,70</v>
          </cell>
        </row>
        <row r="527">
          <cell r="B527" t="str">
            <v>18050</v>
          </cell>
          <cell r="C527" t="str">
            <v>TUBO D= 30 CM  -  SIMPLES</v>
          </cell>
          <cell r="D527" t="str">
            <v>M</v>
          </cell>
          <cell r="E527" t="str">
            <v>7,07</v>
          </cell>
        </row>
        <row r="528">
          <cell r="B528" t="str">
            <v>18060</v>
          </cell>
          <cell r="C528" t="str">
            <v>TUBO D= 40 CM  -  SIMPLES</v>
          </cell>
          <cell r="D528" t="str">
            <v>M</v>
          </cell>
          <cell r="E528" t="str">
            <v>12,00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960887"/>
      <sheetName val="C"/>
      <sheetName val="PROJETO"/>
      <sheetName val="Capa"/>
      <sheetName val="Sumário"/>
      <sheetName val="Capa Apres"/>
      <sheetName val="Apres"/>
      <sheetName val="Capa Mapa"/>
      <sheetName val="Mapa"/>
      <sheetName val="Capa Premissas"/>
      <sheetName val="Premissas"/>
      <sheetName val="Capa Caract. Seg."/>
      <sheetName val="Áreas gramadas"/>
      <sheetName val="OAE"/>
      <sheetName val="Drenagem"/>
      <sheetName val="Capa Memória de Calc"/>
      <sheetName val="Características"/>
      <sheetName val="Percentual"/>
      <sheetName val="M2"/>
      <sheetName val="Quantitativos"/>
      <sheetName val="CMB"/>
      <sheetName val="ESP"/>
      <sheetName val="Fresagem"/>
      <sheetName val="Capa Resumo"/>
      <sheetName val="Unifilar"/>
      <sheetName val="Orçamento Total"/>
      <sheetName val="Crono. Financ. (kmf) (2)"/>
      <sheetName val="Orçamento por Kmf"/>
      <sheetName val="Orçamento por solução"/>
      <sheetName val="Orçamento Kmf"/>
      <sheetName val="Orçam. Resumo"/>
      <sheetName val="Crono. Financ."/>
      <sheetName val="Canteiro"/>
      <sheetName val="Capa Documentação"/>
      <sheetName val="Capa Anexo I"/>
      <sheetName val="LVC"/>
      <sheetName val="Capa Anexo II"/>
      <sheetName val="Capa Anexo III"/>
      <sheetName val="Capa Anexo IV"/>
      <sheetName val="AVS"/>
      <sheetName val="Ctr."/>
    </sheetNames>
    <definedNames>
      <definedName name="PassaExtens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orcamentodnerL1"/>
      <sheetName val="qorcamentodnerL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uxiliar"/>
      <sheetName val="COMPOSIÇÃO A"/>
      <sheetName val="P A T O 99 B"/>
      <sheetName val="Trans 99 C"/>
      <sheetName val="Preços 99 D"/>
      <sheetName val="Cronograma 99 E"/>
      <sheetName val="Pesquisa"/>
      <sheetName val="Diagrama 476"/>
      <sheetName val="Custo do RR-2C"/>
      <sheetName val="Custo do TSD"/>
      <sheetName val="Custo do CM-3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PGQ"/>
      <sheetName val="Equipamentos"/>
      <sheetName val="Te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 Dados Não Apagar"/>
      <sheetName val="planilha  medição"/>
      <sheetName val="PLANILHA"/>
      <sheetName val="Escv Cga Trans Mat 1ª cat 200"/>
      <sheetName val="Escv Cga Trans Mat 1ª 200a 400"/>
      <sheetName val="Escv Cga Trans Mat 1ª 400a 600"/>
      <sheetName val="Escv Cga Trans Mat 1ª 600a 800"/>
      <sheetName val="Escv Cga Trans Mat 1ª 800a 1000"/>
      <sheetName val="Quadro de Distribuição A3"/>
      <sheetName val="RESUMO TERRAPLENAGEM"/>
      <sheetName val="cubação 3°CAT"/>
      <sheetName val="Cubação Escalonamentos"/>
      <sheetName val="Limp Desm Desto d Arvo c diâ 15"/>
      <sheetName val="Desto Árvo c Diâ 15 a 30cm"/>
      <sheetName val="Desto Árvo c Diâ &gt; 30cm"/>
      <sheetName val="TE Escartransp 1ª ate 200m"/>
      <sheetName val="Escv Cga Tns Mat 2ª Cat 200a400"/>
      <sheetName val="Escv Cga Tns Mat 1ª 400a600m"/>
      <sheetName val="Escv Cga Tns Mat 1ª 600a800 esc"/>
      <sheetName val="Escv Cga Trans 2ª 200m c Escva"/>
      <sheetName val="Escv Cga Tns Mat 2ª 200a400 esc"/>
      <sheetName val="Escv Cga Tns Mat 2ª Cat 400a600"/>
      <sheetName val="Escv Cga Tns Mat 2ª Cat 600a800"/>
      <sheetName val="TE 3ª cat 400 a 600"/>
      <sheetName val="Cubação_Corte 3cat"/>
      <sheetName val="TE 3ª cat 600 a 800"/>
      <sheetName val="Compactação de Aterros 95%"/>
      <sheetName val="TE Compactação 100%"/>
      <sheetName val="Escalonamento de Taludes."/>
      <sheetName val="Escv Cga Tns Mat 1ª Cat 400a600"/>
      <sheetName val="Compactação de aterros 95% PN"/>
      <sheetName val="Compactação de Aterros 100%"/>
      <sheetName val="Compactação de Mat de Bota Fora"/>
      <sheetName val="Escv Cga Tns Mat 1ª 400a600 esc"/>
      <sheetName val="Compactação de aterros 95% PN."/>
      <sheetName val="Compactação de aterros 100% PN"/>
      <sheetName val="Compactação Mat Bota Fora"/>
      <sheetName val="Remoção capa asfá TSS TSD TST"/>
      <sheetName val="CBUQ Camada pronta-capa"/>
      <sheetName val="F.Cubação Obturação "/>
      <sheetName val="Pin Lig Inclusive Fornec Tns Em"/>
      <sheetName val="Reci Pavi c adi 35%bri1 15%bri0"/>
      <sheetName val="PA Imprimação inclusive"/>
      <sheetName val="Base brita graduada inclusive"/>
      <sheetName val="Sub-base de solo estab granul"/>
      <sheetName val="Regularização (100%P.N)H0,15m"/>
      <sheetName val="Pavi c bl concret H06cm col5cm "/>
      <sheetName val="LOCAL DMT ATÉ 3,0KM XR 1,279"/>
      <sheetName val="Aquisição de solos de jazida"/>
      <sheetName val="TRANS. DE MAT. ATE 15 KM"/>
      <sheetName val="RECICLAGEM COM ADIÇÃO DE 3%"/>
      <sheetName val="RECICLAGEM COM ADIÇÃO DE 4%"/>
      <sheetName val="RECICLAGEM SEM ADIÇÃO DE MATER "/>
      <sheetName val="DEMOLIÇÃO E REMOÇÃO DE CAMADA"/>
      <sheetName val="Obturação de buracos c  CBUQ"/>
      <sheetName val="PA Regularização Compactação PN"/>
      <sheetName val="PA Estabil s mistura 100% PI"/>
      <sheetName val="Base estab gran.c solo brita 80"/>
      <sheetName val="PA Imprimação"/>
      <sheetName val="PA CBUQ (camada pronta-binder) "/>
      <sheetName val="PA CBUQ(cam prt-capa) incl forn"/>
      <sheetName val="PA Pintura de ligação"/>
      <sheetName val="PA Aquisição de solos de jazida"/>
      <sheetName val="PA TRANS. MAT. ATE 15KM"/>
      <sheetName val="PA SUB-BASE DE SOLO ESTAB"/>
      <sheetName val="RE Comp sub leito H=0,20m"/>
      <sheetName val="Estabilização Granu Solo 100%"/>
      <sheetName val="Base Estab Gran c Mist Solo 80%"/>
      <sheetName val="PA Imprimação."/>
      <sheetName val="CBUQ (cam Prta-brind) incl come"/>
      <sheetName val="CBUQ (camada Pronta-capa)Incl"/>
      <sheetName val="ES 220 Pintura de ligação"/>
      <sheetName val="ES 220 Aquisição de solos"/>
      <sheetName val="ES 220 TRANS. 15KM"/>
      <sheetName val="ES 220 SUB-BASE DE SOLO"/>
      <sheetName val="Re C Sub-leito 100% P.N H=0,20m"/>
      <sheetName val="Est Gran solo c mis 100% P.I "/>
      <sheetName val="Base estab gran c mis solo 80%"/>
      <sheetName val="PA IMPRIMAÇÃO INCL"/>
      <sheetName val="CBUQ(cam prt-capa) incl fornec "/>
      <sheetName val="ES 320 CBUQ(cama pronta) incl "/>
      <sheetName val="ES 320 Pintura de ligação"/>
      <sheetName val="ES 320 Aquisição de solo"/>
      <sheetName val="ES 320 trans. mat 15km "/>
      <sheetName val="ES 320 Sub base de solo esta"/>
      <sheetName val="Esc Man Mat 1ª cat H 0,00a1,50m"/>
      <sheetName val="Corpo BSTC grota 1,50"/>
      <sheetName val="OA Boca BSCC 2,50X2,00"/>
      <sheetName val="Corpo BSCC 2,00x2,00 pro DNIT"/>
      <sheetName val="Corpo de BSCC 2,50x2,50m DNIT"/>
      <sheetName val="OA Corpo BSCC 3,0x3,0 2,50a5,00"/>
      <sheetName val="Corpo BDCC 2,00x2,00 pro DNIT"/>
      <sheetName val="OA Corpo BDCC 3,00x2,50a2,50"/>
      <sheetName val="Boca BSCC 2,50x2,50 pro DNIT"/>
      <sheetName val="Boca BSCC 2,00x3,00 pro DNIT"/>
      <sheetName val="OA Boca BSCC 3,0x3,0"/>
      <sheetName val="OA Boca BDCC 3,00x2,50 DNIT "/>
      <sheetName val="OA Boca BDCC 2,50x2,50m DNIT"/>
      <sheetName val="OA Boca BTCC 3,00x3,00m DNIT"/>
      <sheetName val="Poço de visita (tubo D=0,60m)"/>
      <sheetName val="Poço de visita (tubo D=0,80m)"/>
      <sheetName val="Poço de visita (tubo D=1,00m)"/>
      <sheetName val="Pescoço poço visi H=0,25m"/>
      <sheetName val="Caixa ralo bloc pré-moldados gr"/>
      <sheetName val="Pedra mão (concreto cicló alve)"/>
      <sheetName val="Dreno longit Tric Dren H=0,90m"/>
      <sheetName val="Muro testa em concreto em rocha"/>
      <sheetName val="Escoramento cavas valas"/>
      <sheetName val="Corpo BSTC Diâmetro 0,40m"/>
      <sheetName val="Corpo BSTC Diâmetro 0,60m"/>
      <sheetName val="Corpo BSTC (greide) diâ 0,80m "/>
      <sheetName val="Corpo BSTC (greide) diâ 1,00"/>
      <sheetName val="Corpo BSTC (grota) diâ 0,80m CA"/>
      <sheetName val="OA BDTCGrota 1,00m CA-2 PB"/>
      <sheetName val="Corpo BTTC (grota) diâ 1,00 CA "/>
      <sheetName val="OA BerçoBSTC 0,60"/>
      <sheetName val="OA BerçoBSTC 0,80"/>
      <sheetName val="Berço Concre cicló BSTC 1,00m"/>
      <sheetName val="Berço concre cicló BTTC 1,00m"/>
      <sheetName val="OA Berço BDTC 1,00m"/>
      <sheetName val="Boca concre cicló BSTC 0,60m"/>
      <sheetName val="Boca concret cicló BSTC 0,80m"/>
      <sheetName val="OA Boca BSTC 1,00"/>
      <sheetName val="Boca concre cicló BDTC 1,00m"/>
      <sheetName val="Boca concre cicló BTTC 1,00m"/>
      <sheetName val="Corpo BSCC 2,50x2,50 pro DNIT"/>
      <sheetName val="BOCA BSCC 2,50x2,50m pro DNIT"/>
      <sheetName val="OA Dreno PROF1ªCat"/>
      <sheetName val="OA MeioFio DP1"/>
      <sheetName val="OA Descida Degrau DSA 03A"/>
      <sheetName val="Descida d'água concre simples"/>
      <sheetName val="OA Descida Canal DSA 01A"/>
      <sheetName val="OA Saída Dgua Conc Corte SDC1"/>
      <sheetName val="Saida d'água concre aterro cai"/>
      <sheetName val="OA ValetaProtCorteConcr VPC 01"/>
      <sheetName val="OA ValetaProtCorteConcr VPC03"/>
      <sheetName val="OA Dissip BueiroDescidaAterDEB3"/>
      <sheetName val="OA EscMecH1,5a3,0"/>
      <sheetName val="Escv Mecâ Mat 1ª cat H=3,00a4,5"/>
      <sheetName val="Boca de Saida dreno prof BSD-02"/>
      <sheetName val="Transposição segm sarj TSS 06"/>
      <sheetName val="OA Sarjeta DP1"/>
      <sheetName val="Colchão drenante de brita 1 inc"/>
      <sheetName val="MF Concreto MCF 05 Inclusive "/>
      <sheetName val="Descida d'água concreto simples"/>
      <sheetName val="Saida d'água concreto p corte c"/>
      <sheetName val="OA BDTCGrota 1,00 CA-2 PB"/>
      <sheetName val="Berço concreto BDTC diâ 1,00m"/>
      <sheetName val="Escavação mecâ Mat 1 cat .H=3,0"/>
      <sheetName val="Reaterro de cavas c compactação"/>
      <sheetName val="Meio fio de concreto MFC 05 inc"/>
      <sheetName val="Descida d'água concr simp DSA 1"/>
      <sheetName val="Saida d'água concreto p corte "/>
      <sheetName val="Boca de concreto ciclópico BDCT"/>
      <sheetName val="Abrigo Ônibus Rdo Rral 3,4x6,0"/>
      <sheetName val="Defensa Matálica 2 lâminas"/>
      <sheetName val="OC Abrigo Onibus Urbano"/>
      <sheetName val="Reparo de guarda-corpo"/>
      <sheetName val="Cerca de arame farpado 4 fios c"/>
      <sheetName val="OAESJ Demolição cerca madeira"/>
      <sheetName val="SI Defensa Metálica 1 Lamina"/>
      <sheetName val="Cerca de arame farpado 4 fios"/>
      <sheetName val="Abrigo de Ônibus Rod R 3,40"/>
      <sheetName val="Cerca de arame farpado 4 fios p"/>
      <sheetName val="Abrigo de Ônibus rodovia rural"/>
      <sheetName val="Conformação de taludes de corte"/>
      <sheetName val="Memoria_Hidrossemeadura"/>
      <sheetName val="OA ValetaProtAterroConc VPA02"/>
      <sheetName val="Rip rap de solo e cimento"/>
      <sheetName val="Espalhamento de Mat 1ªcat bota "/>
      <sheetName val="Reves vgetal taludes bio 500g"/>
      <sheetName val="Memoria_Recomposição vegetal"/>
      <sheetName val="PA Carga 1ª categoria"/>
      <sheetName val="TE Transp 3,1 a 5,0"/>
      <sheetName val="PA Trans 10,1 a 15,0 km 1,131XR"/>
      <sheetName val="PA Trans 5,1 a 10,0 km 7,78XR"/>
      <sheetName val="PA Reunião Com. Social"/>
      <sheetName val="Reves Vgetal Hidrossemeadura"/>
      <sheetName val="PA Revest Vegetal Grama Mudas"/>
      <sheetName val="Reves vgetal c grama placas"/>
      <sheetName val="Arborização"/>
      <sheetName val="Reves vgetal taludes gram e mud"/>
      <sheetName val="Reves vegetal c grama e placas "/>
      <sheetName val="Reves vegetal taludes grama"/>
      <sheetName val="Revest Vgetal Grama Plcas"/>
      <sheetName val="Sinaliz horiz TMD 600 taxa 0,80"/>
      <sheetName val="Fornec apli tch ref birrefletor"/>
      <sheetName val=" Fornec apli tachão refle birre"/>
      <sheetName val="Sinalização Vert chapa Reves Pl"/>
      <sheetName val="SI Sinal Horiz TMD600 0,80lm² "/>
      <sheetName val="SI Forn e apli TACHA refletiva"/>
      <sheetName val="Sinaliz vtical chapa 2,3mm fibr"/>
      <sheetName val="Fornec aplic tachão refl birref"/>
      <sheetName val="Sinal horiz TMD 600"/>
      <sheetName val="Sinalização Vert chp pol 2,30mm"/>
      <sheetName val=" Fornec aplic tachão refl birre"/>
      <sheetName val="Sinal horiz TMD 600 vida "/>
      <sheetName val="Sinal vertical chapa poliéster "/>
      <sheetName val="SI Forn e apli TACHÃO refletivo"/>
      <sheetName val="Reves Vegetal Taluds Grama plac"/>
      <sheetName val="PA Arborização"/>
    </sheetNames>
    <sheetDataSet>
      <sheetData sheetId="0"/>
      <sheetData sheetId="1">
        <row r="363">
          <cell r="N363" t="e">
            <v>#REF!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Entrada 1"/>
      <sheetName val="Dados de Entrada 2"/>
      <sheetName val="Dados de Entrada 3"/>
      <sheetName val="Dados de Entrada 4"/>
      <sheetName val="Capa"/>
      <sheetName val="Página 1"/>
      <sheetName val="Página 2"/>
      <sheetName val="Página 3"/>
      <sheetName val="Página 4"/>
      <sheetName val="Página 5"/>
      <sheetName val="Página 6"/>
      <sheetName val="Página 7"/>
      <sheetName val="Página 8"/>
      <sheetName val="Página 9"/>
      <sheetName val="Página 10"/>
      <sheetName val="Página 11"/>
      <sheetName val="Página 12"/>
      <sheetName val="Página 13"/>
      <sheetName val="Página 14"/>
      <sheetName val="RESULFINAL"/>
      <sheetName val="Página 16"/>
      <sheetName val="DENAGREGRAUDO"/>
      <sheetName val="DENSAGRMIUDO"/>
      <sheetName val="MASESPFINPULV"/>
      <sheetName val="Traço da Mist.+Filler."/>
      <sheetName val="Traço da Mist. Bet."/>
      <sheetName val="E. Areia"/>
      <sheetName val="E. Areia (2)"/>
      <sheetName val="Pes Agr Silos Frio 3.4&quot;"/>
      <sheetName val="Pes Agr Silos Frio Areia méd"/>
      <sheetName val="Pes Agr Silos Frio 3.8&quot;+pó"/>
      <sheetName val="Até Aqui"/>
      <sheetName val="DETDENSCAP20"/>
      <sheetName val="DENSCORPROVA"/>
      <sheetName val="GRAFTEMPVISC1"/>
      <sheetName val="CALIBRAGEM"/>
      <sheetName val="CALIBRAGEM-II"/>
      <sheetName val="CALIBRAGEM1"/>
      <sheetName val="CALIBRAGEM2"/>
      <sheetName val="SILOFR4"/>
      <sheetName val="SILOFR3"/>
      <sheetName val="SILOFR2"/>
      <sheetName val="SILOFR1"/>
      <sheetName val="Dosador"/>
      <sheetName val="BALANÇA"/>
      <sheetName val="Filler"/>
      <sheetName val="Analise SF 4"/>
      <sheetName val="Analise SF 3"/>
      <sheetName val="Analise SF 2"/>
      <sheetName val="Analise SF 1"/>
      <sheetName val="Analise SF Filler"/>
      <sheetName val="Analise SQ 3"/>
      <sheetName val="Analise SQ 2"/>
      <sheetName val="Analise SQ 1"/>
      <sheetName val="DURABILIDADE"/>
      <sheetName val="INDICE FORMA"/>
      <sheetName val="ABRASÃO"/>
      <sheetName val="ADESIVID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3">
          <cell r="A3">
            <v>4.5</v>
          </cell>
          <cell r="B3">
            <v>6.6202348981163466</v>
          </cell>
          <cell r="C3">
            <v>60.964134991383446</v>
          </cell>
          <cell r="D3">
            <v>1025.855</v>
          </cell>
          <cell r="E3">
            <v>8.6999999999999993</v>
          </cell>
          <cell r="F3">
            <v>2.3529999999999998</v>
          </cell>
          <cell r="G3">
            <v>16.963493472502915</v>
          </cell>
        </row>
        <row r="4">
          <cell r="A4">
            <v>5</v>
          </cell>
          <cell r="B4">
            <v>5.5001923970155246</v>
          </cell>
          <cell r="C4">
            <v>67.747806208191548</v>
          </cell>
          <cell r="D4">
            <v>1094.5825</v>
          </cell>
          <cell r="E4">
            <v>9.5749999999999993</v>
          </cell>
          <cell r="F4">
            <v>2.3630000000000004</v>
          </cell>
          <cell r="G4">
            <v>17.047556761540491</v>
          </cell>
        </row>
        <row r="5">
          <cell r="A5">
            <v>5.5</v>
          </cell>
          <cell r="B5">
            <v>4.4232587303692874</v>
          </cell>
          <cell r="C5">
            <v>74.264023326736492</v>
          </cell>
          <cell r="D5">
            <v>879.57749999999999</v>
          </cell>
          <cell r="E5">
            <v>10.725000000000001</v>
          </cell>
          <cell r="F5">
            <v>2.37175</v>
          </cell>
          <cell r="G5">
            <v>17.178598970077541</v>
          </cell>
        </row>
        <row r="6">
          <cell r="A6">
            <v>6</v>
          </cell>
          <cell r="B6">
            <v>4.0007841277410066</v>
          </cell>
          <cell r="C6">
            <v>77.635106010695324</v>
          </cell>
          <cell r="D6">
            <v>567.98</v>
          </cell>
          <cell r="E6">
            <v>13.6</v>
          </cell>
          <cell r="F6">
            <v>2.3642500000000002</v>
          </cell>
          <cell r="G6">
            <v>17.877321384085253</v>
          </cell>
        </row>
        <row r="7">
          <cell r="A7">
            <v>6.5</v>
          </cell>
          <cell r="B7">
            <v>4.0533844045161054</v>
          </cell>
          <cell r="C7">
            <v>78.676681324823704</v>
          </cell>
          <cell r="D7">
            <v>529.86500000000001</v>
          </cell>
          <cell r="E7">
            <v>19.450000000000003</v>
          </cell>
          <cell r="F7">
            <v>2.3452500000000001</v>
          </cell>
          <cell r="G7">
            <v>18.970602326582025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11">
          <cell r="F11">
            <v>1</v>
          </cell>
          <cell r="G11">
            <v>2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7</v>
          </cell>
          <cell r="M11">
            <v>8</v>
          </cell>
          <cell r="N11">
            <v>9</v>
          </cell>
          <cell r="O11">
            <v>10</v>
          </cell>
          <cell r="P11">
            <v>11</v>
          </cell>
          <cell r="Q11">
            <v>12</v>
          </cell>
          <cell r="R11">
            <v>13</v>
          </cell>
          <cell r="S11">
            <v>14</v>
          </cell>
          <cell r="T11">
            <v>15</v>
          </cell>
          <cell r="U11">
            <v>16</v>
          </cell>
          <cell r="V11">
            <v>17</v>
          </cell>
          <cell r="W11">
            <v>18</v>
          </cell>
          <cell r="X11">
            <v>19</v>
          </cell>
          <cell r="Y11">
            <v>20</v>
          </cell>
          <cell r="Z11">
            <v>21</v>
          </cell>
          <cell r="AA11">
            <v>22</v>
          </cell>
          <cell r="AB11">
            <v>23</v>
          </cell>
          <cell r="AC11">
            <v>24</v>
          </cell>
          <cell r="AD11">
            <v>25</v>
          </cell>
          <cell r="AE11">
            <v>26</v>
          </cell>
          <cell r="AF11">
            <v>27</v>
          </cell>
          <cell r="AG11">
            <v>28</v>
          </cell>
        </row>
        <row r="58">
          <cell r="AG58" t="e">
            <v>#DIV/0!</v>
          </cell>
        </row>
        <row r="60">
          <cell r="AE60" t="e">
            <v>#DIV/0!</v>
          </cell>
          <cell r="AF60" t="e">
            <v>#DIV/0!</v>
          </cell>
          <cell r="AG60" t="e">
            <v>#DIV/0!</v>
          </cell>
        </row>
        <row r="62">
          <cell r="AE62" t="e">
            <v>#DIV/0!</v>
          </cell>
          <cell r="AF62" t="e">
            <v>#DIV/0!</v>
          </cell>
          <cell r="AG62" t="e">
            <v>#DIV/0!</v>
          </cell>
        </row>
        <row r="64">
          <cell r="AE64" t="e">
            <v>#DIV/0!</v>
          </cell>
          <cell r="AF64" t="e">
            <v>#DIV/0!</v>
          </cell>
          <cell r="AG64" t="e">
            <v>#DIV/0!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PA1"/>
      <sheetName val="CAPA 2"/>
      <sheetName val="CAPA 3"/>
      <sheetName val="Curvaprev."/>
      <sheetName val="Faturamento"/>
      <sheetName val="CURVA"/>
      <sheetName val="CONTR"/>
      <sheetName val="EAP00"/>
      <sheetName val="EAP0"/>
      <sheetName val="EAP1"/>
      <sheetName val="EAP2"/>
      <sheetName val="CURVAS"/>
      <sheetName val="Macro1"/>
      <sheetName val="MATRI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Macro1 (a)</v>
          </cell>
        </row>
        <row r="2">
          <cell r="A2" t="b">
            <v>1</v>
          </cell>
          <cell r="B2">
            <v>28</v>
          </cell>
        </row>
        <row r="3">
          <cell r="A3" t="b">
            <v>1</v>
          </cell>
          <cell r="B3">
            <v>0</v>
          </cell>
        </row>
        <row r="4">
          <cell r="A4" t="b">
            <v>1</v>
          </cell>
          <cell r="B4">
            <v>2</v>
          </cell>
        </row>
        <row r="5">
          <cell r="A5" t="b">
            <v>1</v>
          </cell>
          <cell r="B5">
            <v>3</v>
          </cell>
        </row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</row>
        <row r="9">
          <cell r="A9" t="b">
            <v>1</v>
          </cell>
          <cell r="B9">
            <v>0</v>
          </cell>
        </row>
        <row r="10">
          <cell r="A10" t="b">
            <v>1</v>
          </cell>
        </row>
        <row r="11">
          <cell r="A11" t="b">
            <v>1</v>
          </cell>
        </row>
        <row r="12">
          <cell r="A12" t="b">
            <v>1</v>
          </cell>
        </row>
        <row r="13">
          <cell r="A13" t="b">
            <v>1</v>
          </cell>
          <cell r="B13">
            <v>0</v>
          </cell>
        </row>
        <row r="14">
          <cell r="A14" t="b">
            <v>1</v>
          </cell>
        </row>
        <row r="15">
          <cell r="A15" t="b">
            <v>1</v>
          </cell>
        </row>
        <row r="16">
          <cell r="A16" t="b">
            <v>1</v>
          </cell>
          <cell r="B16">
            <v>0</v>
          </cell>
        </row>
        <row r="17">
          <cell r="A17" t="b">
            <v>1</v>
          </cell>
        </row>
        <row r="18">
          <cell r="A18" t="b">
            <v>1</v>
          </cell>
          <cell r="B18">
            <v>0</v>
          </cell>
        </row>
        <row r="19">
          <cell r="A19" t="b">
            <v>1</v>
          </cell>
        </row>
        <row r="20">
          <cell r="A20" t="b">
            <v>1</v>
          </cell>
        </row>
        <row r="21">
          <cell r="A21" t="b">
            <v>1</v>
          </cell>
        </row>
        <row r="22">
          <cell r="A22" t="b">
            <v>1</v>
          </cell>
        </row>
        <row r="23">
          <cell r="A23" t="b">
            <v>1</v>
          </cell>
          <cell r="B23">
            <v>6</v>
          </cell>
        </row>
        <row r="24">
          <cell r="A24" t="b">
            <v>1</v>
          </cell>
        </row>
        <row r="25">
          <cell r="A25" t="b">
            <v>1</v>
          </cell>
        </row>
        <row r="26">
          <cell r="A26" t="b">
            <v>1</v>
          </cell>
        </row>
        <row r="27">
          <cell r="A27" t="b">
            <v>1</v>
          </cell>
        </row>
        <row r="28">
          <cell r="A28" t="b">
            <v>1</v>
          </cell>
        </row>
        <row r="29">
          <cell r="A29" t="b">
            <v>1</v>
          </cell>
        </row>
        <row r="30">
          <cell r="A30" t="b">
            <v>1</v>
          </cell>
        </row>
        <row r="31">
          <cell r="A31" t="b">
            <v>1</v>
          </cell>
        </row>
        <row r="32">
          <cell r="A32" t="b">
            <v>1</v>
          </cell>
        </row>
        <row r="33">
          <cell r="A33" t="b">
            <v>1</v>
          </cell>
        </row>
        <row r="34">
          <cell r="A34" t="b">
            <v>1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em26"/>
      <sheetName val="Capa Plan.Sem26"/>
      <sheetName val="CronoEquip"/>
      <sheetName val="CronoMOI"/>
      <sheetName val="CronoMOD"/>
      <sheetName val="Rel.Desvios"/>
      <sheetName val="Prog.Semanal"/>
      <sheetName val="CurvaSAF"/>
      <sheetName val="Manuscrito"/>
      <sheetName val="Cronoliberacao"/>
      <sheetName val="Avanço Físico Sem26"/>
      <sheetName val="PFAB"/>
      <sheetName val="FERR"/>
      <sheetName val="ISOL"/>
      <sheetName val="REV"/>
      <sheetName val="ACAB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RELATÓRIO DE DESVIOS / PENDÊNCIAS</v>
          </cell>
        </row>
        <row r="4">
          <cell r="C4" t="str">
            <v>PROJETO DE EXPANSÃO ALUNORTE</v>
          </cell>
        </row>
        <row r="6">
          <cell r="I6" t="str">
            <v>O.S.   N°</v>
          </cell>
          <cell r="J6" t="str">
            <v>506.003/02</v>
          </cell>
        </row>
        <row r="7">
          <cell r="C7" t="str">
            <v>SEMANA 26</v>
          </cell>
          <cell r="I7" t="str">
            <v>Contrato Nº</v>
          </cell>
          <cell r="J7" t="str">
            <v>CTC-EX-031/02</v>
          </cell>
        </row>
        <row r="8">
          <cell r="A8" t="str">
            <v xml:space="preserve"> Obra:</v>
          </cell>
          <cell r="B8" t="str">
            <v>Alunorte - PCK 022</v>
          </cell>
          <cell r="I8" t="str">
            <v>Data</v>
          </cell>
          <cell r="J8">
            <v>37438</v>
          </cell>
        </row>
        <row r="9">
          <cell r="A9" t="str">
            <v xml:space="preserve"> Local:</v>
          </cell>
          <cell r="B9" t="str">
            <v>Barcarena - PA</v>
          </cell>
          <cell r="I9" t="str">
            <v>Rev.</v>
          </cell>
          <cell r="J9">
            <v>0</v>
          </cell>
        </row>
        <row r="10">
          <cell r="A10" t="str">
            <v>ITEM</v>
          </cell>
          <cell r="B10" t="str">
            <v>ATIVIDADE</v>
          </cell>
          <cell r="D10" t="str">
            <v>TAG</v>
          </cell>
          <cell r="E10" t="str">
            <v>ÁREA</v>
          </cell>
          <cell r="F10" t="str">
            <v>% DESVIO</v>
          </cell>
          <cell r="G10" t="str">
            <v>PACOTE</v>
          </cell>
          <cell r="H10" t="str">
            <v>COMENTÁRIOS</v>
          </cell>
        </row>
      </sheetData>
      <sheetData sheetId="6"/>
      <sheetData sheetId="7"/>
      <sheetData sheetId="8"/>
      <sheetData sheetId="9"/>
      <sheetData sheetId="10">
        <row r="1">
          <cell r="C1" t="str">
            <v>EAP - ESTRUTURA ANALÍTICA DE PROJETO</v>
          </cell>
        </row>
        <row r="4">
          <cell r="C4" t="str">
            <v>Obra: Expansão da Alunorte - PCK 022</v>
          </cell>
        </row>
        <row r="5">
          <cell r="P5" t="str">
            <v>O.S. N°</v>
          </cell>
          <cell r="R5" t="str">
            <v>506.003/02</v>
          </cell>
        </row>
        <row r="6">
          <cell r="C6" t="str">
            <v>Ref.: Serviços de Montagem de Isolamento Térmico</v>
          </cell>
          <cell r="P6" t="str">
            <v>Contrato Nº</v>
          </cell>
          <cell r="R6" t="str">
            <v>CTC-EX-031/02</v>
          </cell>
        </row>
        <row r="7">
          <cell r="P7" t="str">
            <v>Data:</v>
          </cell>
          <cell r="R7">
            <v>37438</v>
          </cell>
        </row>
        <row r="8">
          <cell r="A8" t="str">
            <v>Obra:</v>
          </cell>
          <cell r="B8" t="str">
            <v>Alunorte PCK 022</v>
          </cell>
          <cell r="C8" t="str">
            <v>Referência Metro Quadrado (m²)</v>
          </cell>
          <cell r="P8" t="str">
            <v>Rev.</v>
          </cell>
          <cell r="R8">
            <v>0</v>
          </cell>
        </row>
        <row r="9">
          <cell r="A9" t="str">
            <v>Local:</v>
          </cell>
          <cell r="B9" t="str">
            <v>Barcarena - PA</v>
          </cell>
          <cell r="P9" t="str">
            <v>Planejamento:</v>
          </cell>
          <cell r="R9" t="str">
            <v>Semana 26</v>
          </cell>
        </row>
        <row r="10">
          <cell r="A10" t="str">
            <v>Descrição</v>
          </cell>
          <cell r="B10" t="str">
            <v>Item</v>
          </cell>
          <cell r="C10" t="str">
            <v>Atividades</v>
          </cell>
          <cell r="D10" t="str">
            <v>Área (m²)</v>
          </cell>
          <cell r="E10" t="str">
            <v>Peso EAP (%)</v>
          </cell>
          <cell r="F10" t="str">
            <v>Nível 1</v>
          </cell>
          <cell r="G10" t="str">
            <v>Nível 2</v>
          </cell>
          <cell r="H10" t="str">
            <v>Nível 3</v>
          </cell>
          <cell r="I10" t="str">
            <v>Nível 4</v>
          </cell>
          <cell r="J10" t="str">
            <v xml:space="preserve">Acum. da Semana Anterior </v>
          </cell>
          <cell r="M10" t="str">
            <v xml:space="preserve">Realizado na Semana                   </v>
          </cell>
          <cell r="P10" t="str">
            <v xml:space="preserve">Acum. até a Semana                   </v>
          </cell>
          <cell r="U10">
            <v>0</v>
          </cell>
        </row>
        <row r="11">
          <cell r="F11" t="str">
            <v>geral (%)</v>
          </cell>
          <cell r="G11" t="str">
            <v>área (%)</v>
          </cell>
          <cell r="H11" t="str">
            <v>sub-área (%)</v>
          </cell>
          <cell r="I11" t="str">
            <v>atividade (%)</v>
          </cell>
          <cell r="J11" t="str">
            <v>Item</v>
          </cell>
          <cell r="K11" t="str">
            <v>EAP</v>
          </cell>
          <cell r="L11" t="str">
            <v>M²</v>
          </cell>
          <cell r="M11" t="str">
            <v>Item</v>
          </cell>
          <cell r="N11" t="str">
            <v>EAP</v>
          </cell>
          <cell r="O11" t="str">
            <v>M²</v>
          </cell>
          <cell r="P11" t="str">
            <v>Item</v>
          </cell>
          <cell r="Q11" t="str">
            <v>EAP</v>
          </cell>
          <cell r="R11" t="str">
            <v>M²</v>
          </cell>
        </row>
      </sheetData>
      <sheetData sheetId="11">
        <row r="1">
          <cell r="C1" t="str">
            <v>ACOMPANHAMENTO DO AVANÇO FÍSICO DA OBRA</v>
          </cell>
        </row>
        <row r="4">
          <cell r="C4" t="str">
            <v>Obra: Expansão da Alunorte - PCK 022</v>
          </cell>
        </row>
        <row r="7">
          <cell r="C7" t="str">
            <v>Ref.: Serviços de Montagem de Isolamento Térmico</v>
          </cell>
        </row>
        <row r="9">
          <cell r="A9" t="str">
            <v>Obra:</v>
          </cell>
          <cell r="B9" t="str">
            <v>Alunorte - PCK 022</v>
          </cell>
        </row>
        <row r="10">
          <cell r="A10" t="str">
            <v>Local:</v>
          </cell>
          <cell r="B10" t="str">
            <v>Barcarena - PA</v>
          </cell>
        </row>
        <row r="11">
          <cell r="B11" t="str">
            <v>PRÉ-FABRICAÇÃO</v>
          </cell>
          <cell r="C11" t="str">
            <v>% AVANÇO FÍSICO</v>
          </cell>
        </row>
        <row r="12">
          <cell r="B12" t="str">
            <v>EQUIPAMENTO</v>
          </cell>
          <cell r="C12">
            <v>5</v>
          </cell>
          <cell r="D12">
            <v>10</v>
          </cell>
          <cell r="E12">
            <v>15</v>
          </cell>
          <cell r="F12">
            <v>20</v>
          </cell>
          <cell r="G12">
            <v>25</v>
          </cell>
          <cell r="H12">
            <v>30</v>
          </cell>
          <cell r="I12">
            <v>35</v>
          </cell>
          <cell r="J12">
            <v>40</v>
          </cell>
          <cell r="K12">
            <v>45</v>
          </cell>
          <cell r="L12">
            <v>50</v>
          </cell>
          <cell r="M12">
            <v>55</v>
          </cell>
          <cell r="N12">
            <v>60</v>
          </cell>
          <cell r="O12">
            <v>65</v>
          </cell>
          <cell r="P12">
            <v>70</v>
          </cell>
          <cell r="Q12">
            <v>75</v>
          </cell>
          <cell r="R12">
            <v>80</v>
          </cell>
          <cell r="S12">
            <v>85</v>
          </cell>
          <cell r="T12">
            <v>90</v>
          </cell>
          <cell r="U12">
            <v>95</v>
          </cell>
          <cell r="V12">
            <v>100</v>
          </cell>
        </row>
      </sheetData>
      <sheetData sheetId="12">
        <row r="1">
          <cell r="C1" t="str">
            <v>ACOMPANHAMENTO DO AVANÇO FÍSICO DA OBRA</v>
          </cell>
        </row>
        <row r="4">
          <cell r="C4" t="str">
            <v>Obra: Expansão da Alunorte - PCK 022</v>
          </cell>
        </row>
        <row r="7">
          <cell r="C7" t="str">
            <v>Ref.: Serviços de Montagem de Isolamento Térmico</v>
          </cell>
        </row>
        <row r="9">
          <cell r="A9" t="str">
            <v>Obra:</v>
          </cell>
          <cell r="B9" t="str">
            <v>Alunorte - PCK 022</v>
          </cell>
        </row>
        <row r="10">
          <cell r="A10" t="str">
            <v>Local:</v>
          </cell>
          <cell r="B10" t="str">
            <v>Barcarena - PA</v>
          </cell>
        </row>
        <row r="11">
          <cell r="B11" t="str">
            <v>FERRAGENS</v>
          </cell>
          <cell r="C11" t="str">
            <v>% AVANÇO FÍSICO</v>
          </cell>
        </row>
        <row r="12">
          <cell r="B12" t="str">
            <v>EQUIPAMENTO</v>
          </cell>
          <cell r="C12">
            <v>5</v>
          </cell>
          <cell r="D12">
            <v>10</v>
          </cell>
          <cell r="E12">
            <v>15</v>
          </cell>
          <cell r="F12">
            <v>20</v>
          </cell>
          <cell r="G12">
            <v>25</v>
          </cell>
          <cell r="H12">
            <v>30</v>
          </cell>
          <cell r="I12">
            <v>35</v>
          </cell>
          <cell r="J12">
            <v>40</v>
          </cell>
          <cell r="K12">
            <v>45</v>
          </cell>
          <cell r="L12">
            <v>50</v>
          </cell>
          <cell r="M12">
            <v>55</v>
          </cell>
          <cell r="N12">
            <v>60</v>
          </cell>
          <cell r="O12">
            <v>65</v>
          </cell>
          <cell r="P12">
            <v>70</v>
          </cell>
          <cell r="Q12">
            <v>75</v>
          </cell>
          <cell r="R12">
            <v>80</v>
          </cell>
          <cell r="S12">
            <v>85</v>
          </cell>
          <cell r="T12">
            <v>90</v>
          </cell>
          <cell r="U12">
            <v>95</v>
          </cell>
          <cell r="V12">
            <v>100</v>
          </cell>
        </row>
      </sheetData>
      <sheetData sheetId="13">
        <row r="1">
          <cell r="C1" t="str">
            <v>ACOMPANHAMENTO DO AVANÇO FÍSICO DA OBRA</v>
          </cell>
        </row>
        <row r="4">
          <cell r="C4" t="str">
            <v>Obra: Expansão da Alunorte - PCK 022</v>
          </cell>
        </row>
        <row r="7">
          <cell r="C7" t="str">
            <v>Ref.: Serviços de Montagem de Isolamento Térmico</v>
          </cell>
        </row>
        <row r="9">
          <cell r="A9" t="str">
            <v>Obra:</v>
          </cell>
          <cell r="B9" t="str">
            <v>Alunorte - PCK 022</v>
          </cell>
        </row>
        <row r="10">
          <cell r="A10" t="str">
            <v>Local:</v>
          </cell>
          <cell r="B10" t="str">
            <v>Barcarena - PA</v>
          </cell>
        </row>
        <row r="11">
          <cell r="B11" t="str">
            <v>ISOLAMENTO</v>
          </cell>
          <cell r="C11" t="str">
            <v>% AVANÇO FÍSICO</v>
          </cell>
        </row>
        <row r="12">
          <cell r="B12" t="str">
            <v>EQUIPAMENTO</v>
          </cell>
          <cell r="C12">
            <v>5</v>
          </cell>
          <cell r="D12">
            <v>10</v>
          </cell>
          <cell r="E12">
            <v>15</v>
          </cell>
          <cell r="F12">
            <v>20</v>
          </cell>
          <cell r="G12">
            <v>25</v>
          </cell>
          <cell r="H12">
            <v>30</v>
          </cell>
          <cell r="I12">
            <v>35</v>
          </cell>
          <cell r="J12">
            <v>40</v>
          </cell>
          <cell r="K12">
            <v>45</v>
          </cell>
          <cell r="L12">
            <v>50</v>
          </cell>
          <cell r="M12">
            <v>55</v>
          </cell>
          <cell r="N12">
            <v>60</v>
          </cell>
          <cell r="O12">
            <v>65</v>
          </cell>
          <cell r="P12">
            <v>70</v>
          </cell>
          <cell r="Q12">
            <v>75</v>
          </cell>
          <cell r="R12">
            <v>80</v>
          </cell>
          <cell r="S12">
            <v>85</v>
          </cell>
          <cell r="T12">
            <v>90</v>
          </cell>
          <cell r="U12">
            <v>95</v>
          </cell>
          <cell r="V12">
            <v>100</v>
          </cell>
        </row>
      </sheetData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"/>
      <sheetName val="50"/>
      <sheetName val="40"/>
      <sheetName val="38"/>
      <sheetName val="financ"/>
    </sheetNames>
    <sheetDataSet>
      <sheetData sheetId="0"/>
      <sheetData sheetId="1"/>
      <sheetData sheetId="2"/>
      <sheetData sheetId="3">
        <row r="1">
          <cell r="B1">
            <v>100</v>
          </cell>
        </row>
        <row r="2">
          <cell r="B2">
            <v>37.869999999999997</v>
          </cell>
          <cell r="C2">
            <v>100</v>
          </cell>
        </row>
        <row r="3">
          <cell r="B3">
            <v>17.02</v>
          </cell>
          <cell r="C3">
            <v>66.48</v>
          </cell>
          <cell r="D3">
            <v>100</v>
          </cell>
        </row>
        <row r="4">
          <cell r="B4">
            <v>10.06</v>
          </cell>
          <cell r="C4">
            <v>37.869999999999997</v>
          </cell>
          <cell r="D4">
            <v>80.28</v>
          </cell>
          <cell r="E4">
            <v>100</v>
          </cell>
        </row>
        <row r="5">
          <cell r="B5">
            <v>6.69</v>
          </cell>
          <cell r="C5">
            <v>24.15</v>
          </cell>
          <cell r="D5">
            <v>54.64</v>
          </cell>
          <cell r="E5">
            <v>87.22</v>
          </cell>
          <cell r="F5">
            <v>100</v>
          </cell>
        </row>
        <row r="6">
          <cell r="B6">
            <v>4.7300000000000004</v>
          </cell>
          <cell r="C6">
            <v>17.02</v>
          </cell>
          <cell r="D6">
            <v>37.869999999999997</v>
          </cell>
          <cell r="E6">
            <v>66.48</v>
          </cell>
          <cell r="F6">
            <v>91.03</v>
          </cell>
          <cell r="G6">
            <v>100</v>
          </cell>
        </row>
        <row r="7">
          <cell r="B7">
            <v>3.48</v>
          </cell>
          <cell r="C7">
            <v>12.81</v>
          </cell>
          <cell r="D7">
            <v>27.7</v>
          </cell>
          <cell r="E7">
            <v>49.64</v>
          </cell>
          <cell r="F7">
            <v>74.62</v>
          </cell>
          <cell r="G7">
            <v>93.3</v>
          </cell>
          <cell r="H7">
            <v>100</v>
          </cell>
        </row>
        <row r="8">
          <cell r="B8">
            <v>2.62</v>
          </cell>
          <cell r="C8">
            <v>10.06</v>
          </cell>
          <cell r="D8">
            <v>21.3</v>
          </cell>
          <cell r="E8">
            <v>37.869999999999997</v>
          </cell>
          <cell r="F8">
            <v>59.08</v>
          </cell>
          <cell r="G8">
            <v>80.28</v>
          </cell>
          <cell r="H8">
            <v>94.74</v>
          </cell>
          <cell r="I8">
            <v>100</v>
          </cell>
        </row>
        <row r="9">
          <cell r="B9">
            <v>2.33</v>
          </cell>
          <cell r="C9">
            <v>8.1300000000000008</v>
          </cell>
          <cell r="D9">
            <v>17.02</v>
          </cell>
          <cell r="E9">
            <v>29.8</v>
          </cell>
          <cell r="F9">
            <v>46.92</v>
          </cell>
          <cell r="G9">
            <v>66.48</v>
          </cell>
          <cell r="H9">
            <v>84.3</v>
          </cell>
          <cell r="I9">
            <v>95.7</v>
          </cell>
          <cell r="J9">
            <v>100</v>
          </cell>
        </row>
        <row r="10">
          <cell r="B10">
            <v>2.1</v>
          </cell>
          <cell r="C10">
            <v>6.69</v>
          </cell>
          <cell r="D10">
            <v>14.01</v>
          </cell>
          <cell r="E10">
            <v>24.15</v>
          </cell>
          <cell r="F10">
            <v>37.869999999999997</v>
          </cell>
          <cell r="G10">
            <v>54.64</v>
          </cell>
          <cell r="H10">
            <v>72.23</v>
          </cell>
          <cell r="I10">
            <v>87.22</v>
          </cell>
          <cell r="J10">
            <v>96.37</v>
          </cell>
          <cell r="K10">
            <v>100</v>
          </cell>
        </row>
        <row r="11">
          <cell r="B11">
            <v>1.91</v>
          </cell>
          <cell r="C11">
            <v>5.6</v>
          </cell>
          <cell r="D11">
            <v>11.78</v>
          </cell>
          <cell r="E11">
            <v>20.07</v>
          </cell>
          <cell r="F11">
            <v>31.19</v>
          </cell>
          <cell r="G11">
            <v>45.21</v>
          </cell>
          <cell r="H11">
            <v>61.11</v>
          </cell>
          <cell r="I11">
            <v>76.73</v>
          </cell>
          <cell r="J11">
            <v>89.38</v>
          </cell>
          <cell r="K11">
            <v>96.85</v>
          </cell>
          <cell r="L11">
            <v>100</v>
          </cell>
        </row>
        <row r="12">
          <cell r="B12">
            <v>1.75</v>
          </cell>
          <cell r="C12">
            <v>4.7300000000000004</v>
          </cell>
          <cell r="D12">
            <v>10.06</v>
          </cell>
          <cell r="E12">
            <v>17.02</v>
          </cell>
          <cell r="F12">
            <v>26.19</v>
          </cell>
          <cell r="G12">
            <v>37.869999999999997</v>
          </cell>
          <cell r="H12">
            <v>51.71</v>
          </cell>
          <cell r="I12">
            <v>66.430000000000007</v>
          </cell>
          <cell r="J12">
            <v>80.28</v>
          </cell>
          <cell r="K12">
            <v>91.03</v>
          </cell>
          <cell r="L12">
            <v>97.21</v>
          </cell>
          <cell r="M12">
            <v>100</v>
          </cell>
        </row>
        <row r="13">
          <cell r="B13">
            <v>1.61</v>
          </cell>
          <cell r="C13">
            <v>4.04</v>
          </cell>
          <cell r="D13">
            <v>8.6999999999999993</v>
          </cell>
          <cell r="E13">
            <v>14.67</v>
          </cell>
          <cell r="F13">
            <v>22.37</v>
          </cell>
          <cell r="G13">
            <v>32.17</v>
          </cell>
          <cell r="H13">
            <v>44.05</v>
          </cell>
          <cell r="I13">
            <v>57.37</v>
          </cell>
          <cell r="J13">
            <v>70.92</v>
          </cell>
          <cell r="K13">
            <v>83.1</v>
          </cell>
          <cell r="L13">
            <v>92.3</v>
          </cell>
          <cell r="M13">
            <v>97.43</v>
          </cell>
          <cell r="N13">
            <v>100</v>
          </cell>
        </row>
        <row r="14">
          <cell r="B14">
            <v>1.5</v>
          </cell>
          <cell r="C14">
            <v>3.48</v>
          </cell>
          <cell r="D14">
            <v>7.6</v>
          </cell>
          <cell r="E14">
            <v>12.81</v>
          </cell>
          <cell r="F14">
            <v>19.39</v>
          </cell>
          <cell r="G14">
            <v>27.7</v>
          </cell>
          <cell r="H14">
            <v>37.869999999999997</v>
          </cell>
          <cell r="I14">
            <v>49.64</v>
          </cell>
          <cell r="J14">
            <v>62.26</v>
          </cell>
          <cell r="K14">
            <v>74.62</v>
          </cell>
          <cell r="L14">
            <v>85.37</v>
          </cell>
          <cell r="M14">
            <v>93.3</v>
          </cell>
          <cell r="N14">
            <v>97.61</v>
          </cell>
          <cell r="O14">
            <v>100</v>
          </cell>
        </row>
        <row r="15">
          <cell r="B15">
            <v>1.4</v>
          </cell>
          <cell r="C15">
            <v>3.01</v>
          </cell>
          <cell r="D15">
            <v>6.69</v>
          </cell>
          <cell r="E15">
            <v>11.31</v>
          </cell>
          <cell r="F15">
            <v>17.02</v>
          </cell>
          <cell r="G15">
            <v>24.15</v>
          </cell>
          <cell r="H15">
            <v>32.9</v>
          </cell>
          <cell r="I15">
            <v>43.2</v>
          </cell>
          <cell r="J15">
            <v>54.64</v>
          </cell>
          <cell r="K15">
            <v>66.48</v>
          </cell>
          <cell r="L15">
            <v>77.7</v>
          </cell>
          <cell r="M15">
            <v>87.22</v>
          </cell>
          <cell r="N15">
            <v>94.09</v>
          </cell>
          <cell r="O15">
            <v>97.77</v>
          </cell>
          <cell r="P15">
            <v>100</v>
          </cell>
        </row>
        <row r="16">
          <cell r="B16">
            <v>1.31</v>
          </cell>
          <cell r="C16">
            <v>2.62</v>
          </cell>
          <cell r="D16">
            <v>5.93</v>
          </cell>
          <cell r="E16">
            <v>10.06</v>
          </cell>
          <cell r="F16">
            <v>15.1</v>
          </cell>
          <cell r="G16">
            <v>21.3</v>
          </cell>
          <cell r="H16">
            <v>28.87</v>
          </cell>
          <cell r="I16">
            <v>37.869999999999997</v>
          </cell>
          <cell r="J16">
            <v>48.1</v>
          </cell>
          <cell r="K16">
            <v>59.08</v>
          </cell>
          <cell r="L16">
            <v>70.099999999999994</v>
          </cell>
          <cell r="M16">
            <v>80.28</v>
          </cell>
          <cell r="N16">
            <v>88.73</v>
          </cell>
          <cell r="O16">
            <v>94.74</v>
          </cell>
          <cell r="P16">
            <v>97.91</v>
          </cell>
          <cell r="Q16">
            <v>100</v>
          </cell>
        </row>
        <row r="17">
          <cell r="B17">
            <v>1.23</v>
          </cell>
          <cell r="C17">
            <v>2.4700000000000002</v>
          </cell>
          <cell r="D17">
            <v>5.29</v>
          </cell>
          <cell r="E17">
            <v>9.02</v>
          </cell>
          <cell r="F17">
            <v>13.51</v>
          </cell>
          <cell r="G17">
            <v>18.96</v>
          </cell>
          <cell r="H17">
            <v>25.58</v>
          </cell>
          <cell r="I17">
            <v>33.47</v>
          </cell>
          <cell r="J17">
            <v>42.56</v>
          </cell>
          <cell r="K17">
            <v>52.57</v>
          </cell>
          <cell r="L17">
            <v>63.01</v>
          </cell>
          <cell r="M17">
            <v>73.22</v>
          </cell>
          <cell r="N17">
            <v>82.46</v>
          </cell>
          <cell r="O17">
            <v>89.98</v>
          </cell>
          <cell r="P17">
            <v>95.26</v>
          </cell>
          <cell r="Q17">
            <v>98.03</v>
          </cell>
          <cell r="R17">
            <v>100</v>
          </cell>
        </row>
        <row r="18">
          <cell r="B18">
            <v>1.17</v>
          </cell>
          <cell r="C18">
            <v>2.33</v>
          </cell>
          <cell r="D18">
            <v>4.7300000000000004</v>
          </cell>
          <cell r="E18">
            <v>8.1300000000000008</v>
          </cell>
          <cell r="F18">
            <v>12.17</v>
          </cell>
          <cell r="G18">
            <v>17.02</v>
          </cell>
          <cell r="H18">
            <v>22.86</v>
          </cell>
          <cell r="I18">
            <v>29.8</v>
          </cell>
          <cell r="J18">
            <v>37.869999999999997</v>
          </cell>
          <cell r="K18">
            <v>46.92</v>
          </cell>
          <cell r="L18">
            <v>56.61</v>
          </cell>
          <cell r="M18">
            <v>66.48</v>
          </cell>
          <cell r="N18">
            <v>75.92</v>
          </cell>
          <cell r="O18">
            <v>84.3</v>
          </cell>
          <cell r="P18">
            <v>91.03</v>
          </cell>
          <cell r="Q18">
            <v>95.7</v>
          </cell>
          <cell r="R18">
            <v>98.14</v>
          </cell>
          <cell r="S18">
            <v>100</v>
          </cell>
        </row>
        <row r="19">
          <cell r="B19">
            <v>1.1000000000000001</v>
          </cell>
          <cell r="C19">
            <v>2.21</v>
          </cell>
          <cell r="D19">
            <v>4.26</v>
          </cell>
          <cell r="E19">
            <v>7.36</v>
          </cell>
          <cell r="F19">
            <v>11.04</v>
          </cell>
          <cell r="G19">
            <v>16.39</v>
          </cell>
          <cell r="H19">
            <v>20.58</v>
          </cell>
          <cell r="I19">
            <v>26.74</v>
          </cell>
          <cell r="J19">
            <v>33.92</v>
          </cell>
          <cell r="K19">
            <v>42.05</v>
          </cell>
          <cell r="L19">
            <v>50.94</v>
          </cell>
          <cell r="M19">
            <v>60.26</v>
          </cell>
          <cell r="N19">
            <v>69.53</v>
          </cell>
          <cell r="O19">
            <v>78.25</v>
          </cell>
          <cell r="P19">
            <v>85.87</v>
          </cell>
          <cell r="Q19">
            <v>91.91</v>
          </cell>
          <cell r="R19">
            <v>96.06</v>
          </cell>
          <cell r="S19">
            <v>98.24</v>
          </cell>
          <cell r="T19">
            <v>100</v>
          </cell>
        </row>
        <row r="20">
          <cell r="B20">
            <v>1.05</v>
          </cell>
          <cell r="C20">
            <v>2.1</v>
          </cell>
          <cell r="D20">
            <v>3.84</v>
          </cell>
          <cell r="E20">
            <v>6.69</v>
          </cell>
          <cell r="F20">
            <v>10.06</v>
          </cell>
          <cell r="G20">
            <v>14.01</v>
          </cell>
          <cell r="H20">
            <v>18.66</v>
          </cell>
          <cell r="I20">
            <v>24.15</v>
          </cell>
          <cell r="J20">
            <v>30.56</v>
          </cell>
          <cell r="K20">
            <v>37.869999999999997</v>
          </cell>
          <cell r="L20">
            <v>45.98</v>
          </cell>
          <cell r="M20">
            <v>54.64</v>
          </cell>
          <cell r="N20">
            <v>63.53</v>
          </cell>
          <cell r="O20">
            <v>72.23</v>
          </cell>
          <cell r="P20">
            <v>80.28</v>
          </cell>
          <cell r="Q20">
            <v>87.22</v>
          </cell>
          <cell r="R20">
            <v>92.66</v>
          </cell>
          <cell r="S20">
            <v>96.37</v>
          </cell>
          <cell r="T20">
            <v>98.33</v>
          </cell>
          <cell r="U20">
            <v>100</v>
          </cell>
        </row>
        <row r="21">
          <cell r="B21">
            <v>1</v>
          </cell>
          <cell r="C21">
            <v>2</v>
          </cell>
          <cell r="D21">
            <v>3.48</v>
          </cell>
          <cell r="E21">
            <v>6.11</v>
          </cell>
          <cell r="F21">
            <v>9.2100000000000009</v>
          </cell>
          <cell r="G21">
            <v>12.81</v>
          </cell>
          <cell r="H21">
            <v>17.02</v>
          </cell>
          <cell r="I21">
            <v>21.96</v>
          </cell>
          <cell r="J21">
            <v>27.7</v>
          </cell>
          <cell r="K21">
            <v>34.28</v>
          </cell>
          <cell r="L21">
            <v>41.65</v>
          </cell>
          <cell r="M21">
            <v>49.65</v>
          </cell>
          <cell r="N21">
            <v>58.02</v>
          </cell>
          <cell r="O21">
            <v>66.48</v>
          </cell>
          <cell r="P21">
            <v>74.62</v>
          </cell>
          <cell r="Q21">
            <v>82.05</v>
          </cell>
          <cell r="R21">
            <v>88.38</v>
          </cell>
          <cell r="S21">
            <v>93.3</v>
          </cell>
          <cell r="T21">
            <v>96.63</v>
          </cell>
          <cell r="U21">
            <v>98.41</v>
          </cell>
          <cell r="V21">
            <v>100</v>
          </cell>
        </row>
        <row r="22">
          <cell r="B22">
            <v>0.95</v>
          </cell>
          <cell r="C22">
            <v>1.91</v>
          </cell>
          <cell r="D22">
            <v>3.16</v>
          </cell>
          <cell r="E22">
            <v>5.6</v>
          </cell>
          <cell r="F22">
            <v>8.4700000000000006</v>
          </cell>
          <cell r="G22">
            <v>11.78</v>
          </cell>
          <cell r="H22">
            <v>15.61</v>
          </cell>
          <cell r="I22">
            <v>20.07</v>
          </cell>
          <cell r="J22">
            <v>25.25</v>
          </cell>
          <cell r="K22">
            <v>31.19</v>
          </cell>
          <cell r="L22">
            <v>37.869999999999997</v>
          </cell>
          <cell r="M22">
            <v>45.21</v>
          </cell>
          <cell r="N22">
            <v>53.04</v>
          </cell>
          <cell r="O22">
            <v>61.11</v>
          </cell>
          <cell r="P22">
            <v>69.12</v>
          </cell>
          <cell r="Q22">
            <v>76.73</v>
          </cell>
          <cell r="R22">
            <v>83.6</v>
          </cell>
          <cell r="S22">
            <v>89.38</v>
          </cell>
          <cell r="T22">
            <v>93.85</v>
          </cell>
          <cell r="U22">
            <v>96.85</v>
          </cell>
          <cell r="V22">
            <v>98.48</v>
          </cell>
          <cell r="W22">
            <v>100</v>
          </cell>
        </row>
        <row r="23">
          <cell r="B23">
            <v>0.91</v>
          </cell>
          <cell r="C23">
            <v>1.82</v>
          </cell>
          <cell r="D23">
            <v>2.87</v>
          </cell>
          <cell r="E23">
            <v>5.14</v>
          </cell>
          <cell r="F23">
            <v>7.81</v>
          </cell>
          <cell r="G23">
            <v>10.87</v>
          </cell>
          <cell r="H23">
            <v>14.38</v>
          </cell>
          <cell r="I23">
            <v>18.440000000000001</v>
          </cell>
          <cell r="J23">
            <v>23.14</v>
          </cell>
          <cell r="K23">
            <v>28.51</v>
          </cell>
          <cell r="L23">
            <v>34.590000000000003</v>
          </cell>
          <cell r="M23">
            <v>41.31</v>
          </cell>
          <cell r="N23">
            <v>48.57</v>
          </cell>
          <cell r="O23">
            <v>56.18</v>
          </cell>
          <cell r="P23">
            <v>63.92</v>
          </cell>
          <cell r="Q23">
            <v>71.5</v>
          </cell>
          <cell r="R23">
            <v>78.61</v>
          </cell>
          <cell r="S23">
            <v>84.96</v>
          </cell>
          <cell r="T23">
            <v>90.25</v>
          </cell>
          <cell r="U23">
            <v>94.32</v>
          </cell>
          <cell r="V23">
            <v>97.05</v>
          </cell>
          <cell r="W23">
            <v>98.55</v>
          </cell>
          <cell r="X23">
            <v>100</v>
          </cell>
        </row>
        <row r="24">
          <cell r="B24">
            <v>0.87</v>
          </cell>
          <cell r="C24">
            <v>1.75</v>
          </cell>
          <cell r="D24">
            <v>2.62</v>
          </cell>
          <cell r="E24">
            <v>4.7300000000000004</v>
          </cell>
          <cell r="F24">
            <v>7.22</v>
          </cell>
          <cell r="G24">
            <v>10.06</v>
          </cell>
          <cell r="H24">
            <v>13.3</v>
          </cell>
          <cell r="I24">
            <v>17.02</v>
          </cell>
          <cell r="J24">
            <v>21.3</v>
          </cell>
          <cell r="K24">
            <v>26.19</v>
          </cell>
          <cell r="L24">
            <v>31.72</v>
          </cell>
          <cell r="M24">
            <v>37.869999999999997</v>
          </cell>
          <cell r="N24">
            <v>44.58</v>
          </cell>
          <cell r="O24">
            <v>51.71</v>
          </cell>
          <cell r="P24">
            <v>59.08</v>
          </cell>
          <cell r="Q24">
            <v>66.48</v>
          </cell>
          <cell r="R24">
            <v>73.63</v>
          </cell>
          <cell r="S24">
            <v>80.28</v>
          </cell>
          <cell r="T24">
            <v>86.16</v>
          </cell>
          <cell r="U24">
            <v>91.03</v>
          </cell>
          <cell r="V24">
            <v>94.74</v>
          </cell>
          <cell r="W24">
            <v>97.21</v>
          </cell>
          <cell r="X24">
            <v>98.61</v>
          </cell>
          <cell r="Y24">
            <v>100</v>
          </cell>
        </row>
        <row r="25">
          <cell r="B25">
            <v>0.84</v>
          </cell>
          <cell r="C25">
            <v>1.68</v>
          </cell>
          <cell r="D25">
            <v>2.52</v>
          </cell>
          <cell r="E25">
            <v>4.37</v>
          </cell>
          <cell r="F25">
            <v>6.69</v>
          </cell>
          <cell r="G25">
            <v>9.35</v>
          </cell>
          <cell r="H25">
            <v>12.35</v>
          </cell>
          <cell r="I25">
            <v>15.78</v>
          </cell>
          <cell r="J25">
            <v>19.690000000000001</v>
          </cell>
          <cell r="K25">
            <v>24.15</v>
          </cell>
          <cell r="L25">
            <v>29.21</v>
          </cell>
          <cell r="M25">
            <v>34.85</v>
          </cell>
          <cell r="N25">
            <v>41.03</v>
          </cell>
          <cell r="O25">
            <v>47.67</v>
          </cell>
          <cell r="P25">
            <v>54.64</v>
          </cell>
          <cell r="Q25">
            <v>61.75</v>
          </cell>
          <cell r="R25">
            <v>68.8</v>
          </cell>
          <cell r="S25">
            <v>75.56</v>
          </cell>
          <cell r="T25">
            <v>81.77</v>
          </cell>
          <cell r="U25">
            <v>87.22</v>
          </cell>
          <cell r="V25">
            <v>91.7</v>
          </cell>
          <cell r="W25">
            <v>95.1</v>
          </cell>
          <cell r="X25">
            <v>97.33</v>
          </cell>
          <cell r="Y25">
            <v>98.66</v>
          </cell>
          <cell r="Z25">
            <v>100</v>
          </cell>
        </row>
        <row r="26">
          <cell r="B26">
            <v>0.81</v>
          </cell>
          <cell r="C26">
            <v>1.61</v>
          </cell>
          <cell r="D26">
            <v>2.42</v>
          </cell>
          <cell r="E26">
            <v>4.04</v>
          </cell>
          <cell r="F26">
            <v>6.22</v>
          </cell>
          <cell r="G26">
            <v>8.6999999999999993</v>
          </cell>
          <cell r="H26">
            <v>11.5</v>
          </cell>
          <cell r="I26">
            <v>14.67</v>
          </cell>
          <cell r="J26">
            <v>18.28</v>
          </cell>
          <cell r="K26">
            <v>22.37</v>
          </cell>
          <cell r="L26">
            <v>27</v>
          </cell>
          <cell r="M26">
            <v>32.17</v>
          </cell>
          <cell r="N26">
            <v>37.869999999999997</v>
          </cell>
          <cell r="O26">
            <v>44.05</v>
          </cell>
          <cell r="P26">
            <v>50.59</v>
          </cell>
          <cell r="Q26">
            <v>57.37</v>
          </cell>
          <cell r="R26">
            <v>64.209999999999994</v>
          </cell>
          <cell r="S26">
            <v>70.92</v>
          </cell>
          <cell r="T26">
            <v>77.290000000000006</v>
          </cell>
          <cell r="U26">
            <v>83.1</v>
          </cell>
          <cell r="V26">
            <v>88.16</v>
          </cell>
          <cell r="W26">
            <v>92.3</v>
          </cell>
          <cell r="X26">
            <v>95.42</v>
          </cell>
          <cell r="Y26">
            <v>97.43</v>
          </cell>
          <cell r="Z26">
            <v>98.71</v>
          </cell>
          <cell r="AA26">
            <v>100</v>
          </cell>
        </row>
        <row r="27">
          <cell r="B27">
            <v>0.78</v>
          </cell>
          <cell r="C27">
            <v>1.55</v>
          </cell>
          <cell r="D27">
            <v>2.33</v>
          </cell>
          <cell r="E27">
            <v>3.75</v>
          </cell>
          <cell r="F27">
            <v>5.8</v>
          </cell>
          <cell r="G27">
            <v>8.1300000000000008</v>
          </cell>
          <cell r="H27">
            <v>10.75</v>
          </cell>
          <cell r="I27">
            <v>13.69</v>
          </cell>
          <cell r="J27">
            <v>17.02</v>
          </cell>
          <cell r="K27">
            <v>20.79</v>
          </cell>
          <cell r="L27">
            <v>25.05</v>
          </cell>
          <cell r="M27">
            <v>29.8</v>
          </cell>
          <cell r="N27">
            <v>35.06</v>
          </cell>
          <cell r="O27">
            <v>40.79</v>
          </cell>
          <cell r="P27">
            <v>46.92</v>
          </cell>
          <cell r="Q27">
            <v>53.33</v>
          </cell>
          <cell r="R27">
            <v>59.91</v>
          </cell>
          <cell r="S27">
            <v>66.48</v>
          </cell>
          <cell r="T27">
            <v>72.86</v>
          </cell>
          <cell r="U27">
            <v>78.86</v>
          </cell>
          <cell r="V27">
            <v>84.3</v>
          </cell>
          <cell r="W27">
            <v>89</v>
          </cell>
          <cell r="X27">
            <v>92.83</v>
          </cell>
          <cell r="Y27">
            <v>95.7</v>
          </cell>
          <cell r="Z27">
            <v>97.52</v>
          </cell>
          <cell r="AA27">
            <v>98.76</v>
          </cell>
          <cell r="AB27">
            <v>100</v>
          </cell>
        </row>
        <row r="28">
          <cell r="B28">
            <v>0.75</v>
          </cell>
          <cell r="C28">
            <v>1.5</v>
          </cell>
          <cell r="D28">
            <v>2.25</v>
          </cell>
          <cell r="E28">
            <v>3.48</v>
          </cell>
          <cell r="F28">
            <v>5.41</v>
          </cell>
          <cell r="G28">
            <v>7.6</v>
          </cell>
          <cell r="H28">
            <v>10.06</v>
          </cell>
          <cell r="I28">
            <v>12.81</v>
          </cell>
          <cell r="J28">
            <v>15.91</v>
          </cell>
          <cell r="K28">
            <v>19.39</v>
          </cell>
          <cell r="L28">
            <v>23.32</v>
          </cell>
          <cell r="M28">
            <v>27.7</v>
          </cell>
          <cell r="N28">
            <v>32.56</v>
          </cell>
          <cell r="O28">
            <v>37.869999999999997</v>
          </cell>
          <cell r="P28">
            <v>43.59</v>
          </cell>
          <cell r="Q28">
            <v>49.64</v>
          </cell>
          <cell r="R28">
            <v>55.91</v>
          </cell>
          <cell r="S28">
            <v>62.26</v>
          </cell>
          <cell r="T28">
            <v>68.56</v>
          </cell>
          <cell r="U28">
            <v>74.62</v>
          </cell>
          <cell r="V28">
            <v>80.28</v>
          </cell>
          <cell r="W28">
            <v>85.37</v>
          </cell>
          <cell r="X28">
            <v>89.75</v>
          </cell>
          <cell r="Y28">
            <v>93.3</v>
          </cell>
          <cell r="Z28">
            <v>95.95</v>
          </cell>
          <cell r="AA28">
            <v>97.61</v>
          </cell>
          <cell r="AB28">
            <v>98.81</v>
          </cell>
          <cell r="AC28">
            <v>100</v>
          </cell>
        </row>
        <row r="29">
          <cell r="B29">
            <v>0.72</v>
          </cell>
          <cell r="C29">
            <v>1.45</v>
          </cell>
          <cell r="D29">
            <v>2.17</v>
          </cell>
          <cell r="E29">
            <v>3.23</v>
          </cell>
          <cell r="F29">
            <v>5.0599999999999996</v>
          </cell>
          <cell r="G29">
            <v>7.13</v>
          </cell>
          <cell r="H29">
            <v>9.44</v>
          </cell>
          <cell r="I29">
            <v>12.02</v>
          </cell>
          <cell r="J29">
            <v>14.91</v>
          </cell>
          <cell r="K29">
            <v>18.14</v>
          </cell>
          <cell r="L29">
            <v>21.77</v>
          </cell>
          <cell r="M29">
            <v>25.83</v>
          </cell>
          <cell r="N29">
            <v>30.33</v>
          </cell>
          <cell r="O29">
            <v>35.25</v>
          </cell>
          <cell r="P29">
            <v>40.590000000000003</v>
          </cell>
          <cell r="Q29">
            <v>46.27</v>
          </cell>
          <cell r="R29">
            <v>52.21</v>
          </cell>
          <cell r="S29">
            <v>58.31</v>
          </cell>
          <cell r="T29">
            <v>64.45</v>
          </cell>
          <cell r="U29">
            <v>70.47</v>
          </cell>
          <cell r="V29">
            <v>76.23</v>
          </cell>
          <cell r="W29">
            <v>81.569999999999993</v>
          </cell>
          <cell r="X29">
            <v>86.34</v>
          </cell>
          <cell r="Y29">
            <v>90.42</v>
          </cell>
          <cell r="Z29">
            <v>93.72</v>
          </cell>
          <cell r="AA29">
            <v>96.17</v>
          </cell>
          <cell r="AB29">
            <v>97.69</v>
          </cell>
          <cell r="AC29">
            <v>98.85</v>
          </cell>
          <cell r="AD29">
            <v>100</v>
          </cell>
        </row>
        <row r="30">
          <cell r="B30">
            <v>0.7</v>
          </cell>
          <cell r="C30">
            <v>1.4</v>
          </cell>
          <cell r="D30">
            <v>2.1</v>
          </cell>
          <cell r="E30">
            <v>3.01</v>
          </cell>
          <cell r="F30">
            <v>4.7300000000000004</v>
          </cell>
          <cell r="G30">
            <v>6.69</v>
          </cell>
          <cell r="H30">
            <v>8.8800000000000008</v>
          </cell>
          <cell r="I30">
            <v>11.31</v>
          </cell>
          <cell r="J30">
            <v>14.01</v>
          </cell>
          <cell r="K30">
            <v>17.02</v>
          </cell>
          <cell r="L30">
            <v>20.399999999999999</v>
          </cell>
          <cell r="M30">
            <v>24.15</v>
          </cell>
          <cell r="N30">
            <v>28.32</v>
          </cell>
          <cell r="O30">
            <v>32.9</v>
          </cell>
          <cell r="P30">
            <v>37.869999999999997</v>
          </cell>
          <cell r="Q30">
            <v>43.2</v>
          </cell>
          <cell r="R30">
            <v>48.82</v>
          </cell>
          <cell r="S30">
            <v>54.64</v>
          </cell>
          <cell r="T30">
            <v>60.57</v>
          </cell>
          <cell r="U30">
            <v>66.48</v>
          </cell>
          <cell r="V30">
            <v>72.23</v>
          </cell>
          <cell r="W30">
            <v>77.7</v>
          </cell>
          <cell r="X30">
            <v>82.74</v>
          </cell>
          <cell r="Y30">
            <v>87.22</v>
          </cell>
          <cell r="Z30">
            <v>91.03</v>
          </cell>
          <cell r="AA30">
            <v>94.09</v>
          </cell>
          <cell r="AB30">
            <v>96.37</v>
          </cell>
          <cell r="AC30">
            <v>97.77</v>
          </cell>
          <cell r="AD30">
            <v>98.89</v>
          </cell>
          <cell r="AE30">
            <v>100</v>
          </cell>
        </row>
        <row r="31">
          <cell r="B31">
            <v>0.68</v>
          </cell>
          <cell r="C31">
            <v>1.35</v>
          </cell>
          <cell r="D31">
            <v>2.0299999999999998</v>
          </cell>
          <cell r="E31">
            <v>2.81</v>
          </cell>
          <cell r="F31">
            <v>4.4400000000000004</v>
          </cell>
          <cell r="G31">
            <v>6.3</v>
          </cell>
          <cell r="H31">
            <v>8.3699999999999992</v>
          </cell>
          <cell r="I31">
            <v>10.66</v>
          </cell>
          <cell r="J31">
            <v>13.19</v>
          </cell>
          <cell r="K31">
            <v>16.010000000000002</v>
          </cell>
          <cell r="L31">
            <v>19.16</v>
          </cell>
          <cell r="M31">
            <v>22.65</v>
          </cell>
          <cell r="N31">
            <v>26.52</v>
          </cell>
          <cell r="O31">
            <v>30.78</v>
          </cell>
          <cell r="P31">
            <v>35.42</v>
          </cell>
          <cell r="Q31">
            <v>40.409999999999997</v>
          </cell>
          <cell r="R31">
            <v>45.71</v>
          </cell>
          <cell r="S31">
            <v>51.24</v>
          </cell>
          <cell r="T31">
            <v>56.93</v>
          </cell>
          <cell r="U31">
            <v>62.67</v>
          </cell>
          <cell r="V31">
            <v>68.36</v>
          </cell>
          <cell r="W31">
            <v>73.86</v>
          </cell>
          <cell r="X31">
            <v>79.05</v>
          </cell>
          <cell r="Y31">
            <v>83.8</v>
          </cell>
          <cell r="Z31">
            <v>88.01</v>
          </cell>
          <cell r="AA31">
            <v>91.58</v>
          </cell>
          <cell r="AB31">
            <v>94.43</v>
          </cell>
          <cell r="AC31">
            <v>96.55</v>
          </cell>
          <cell r="AD31">
            <v>97.84</v>
          </cell>
          <cell r="AE31">
            <v>98.92</v>
          </cell>
          <cell r="AF31">
            <v>100</v>
          </cell>
        </row>
        <row r="32">
          <cell r="B32">
            <v>0.66</v>
          </cell>
          <cell r="C32">
            <v>1.31</v>
          </cell>
          <cell r="D32">
            <v>1.97</v>
          </cell>
          <cell r="E32">
            <v>2.62</v>
          </cell>
          <cell r="F32">
            <v>4.17</v>
          </cell>
          <cell r="G32">
            <v>5.93</v>
          </cell>
          <cell r="H32">
            <v>7.9</v>
          </cell>
          <cell r="I32">
            <v>10.06</v>
          </cell>
          <cell r="J32">
            <v>12.45</v>
          </cell>
          <cell r="K32">
            <v>15.1</v>
          </cell>
          <cell r="L32">
            <v>18.04</v>
          </cell>
          <cell r="M32">
            <v>21.3</v>
          </cell>
          <cell r="N32">
            <v>24.9</v>
          </cell>
          <cell r="O32">
            <v>28.87</v>
          </cell>
          <cell r="P32">
            <v>33.200000000000003</v>
          </cell>
          <cell r="Q32">
            <v>37.869999999999997</v>
          </cell>
          <cell r="R32">
            <v>42.86</v>
          </cell>
          <cell r="S32">
            <v>48.1</v>
          </cell>
          <cell r="T32">
            <v>53.54</v>
          </cell>
          <cell r="U32">
            <v>59.08</v>
          </cell>
          <cell r="V32">
            <v>64.64</v>
          </cell>
          <cell r="W32">
            <v>70.099999999999994</v>
          </cell>
          <cell r="X32">
            <v>75.349999999999994</v>
          </cell>
          <cell r="Y32">
            <v>80.28</v>
          </cell>
          <cell r="Z32">
            <v>84.77</v>
          </cell>
          <cell r="AA32">
            <v>88.73</v>
          </cell>
          <cell r="AB32">
            <v>92.07</v>
          </cell>
          <cell r="AC32">
            <v>94.74</v>
          </cell>
          <cell r="AD32">
            <v>96.71</v>
          </cell>
          <cell r="AE32">
            <v>97.91</v>
          </cell>
          <cell r="AF32">
            <v>98.96</v>
          </cell>
          <cell r="AG32">
            <v>100</v>
          </cell>
        </row>
        <row r="33">
          <cell r="B33">
            <v>0.64700000000000002</v>
          </cell>
          <cell r="C33">
            <v>1.27</v>
          </cell>
          <cell r="D33">
            <v>1.91</v>
          </cell>
          <cell r="E33">
            <v>2.54</v>
          </cell>
          <cell r="F33">
            <v>3.92</v>
          </cell>
          <cell r="G33">
            <v>5.6</v>
          </cell>
          <cell r="H33">
            <v>7.46</v>
          </cell>
          <cell r="I33">
            <v>9.52</v>
          </cell>
          <cell r="J33">
            <v>11.78</v>
          </cell>
          <cell r="K33">
            <v>14.27</v>
          </cell>
          <cell r="L33">
            <v>17.02</v>
          </cell>
          <cell r="M33">
            <v>20.07</v>
          </cell>
          <cell r="N33">
            <v>23.44</v>
          </cell>
          <cell r="O33">
            <v>27.15</v>
          </cell>
          <cell r="P33">
            <v>32.19</v>
          </cell>
          <cell r="Q33">
            <v>35.57</v>
          </cell>
          <cell r="R33">
            <v>40.25</v>
          </cell>
          <cell r="S33">
            <v>45.21</v>
          </cell>
          <cell r="T33">
            <v>50.39</v>
          </cell>
          <cell r="U33">
            <v>55.71</v>
          </cell>
          <cell r="V33">
            <v>61.11</v>
          </cell>
          <cell r="W33">
            <v>66.48</v>
          </cell>
          <cell r="X33">
            <v>71.72</v>
          </cell>
          <cell r="Y33">
            <v>76.73</v>
          </cell>
          <cell r="Z33">
            <v>81.41</v>
          </cell>
          <cell r="AA33">
            <v>85.66</v>
          </cell>
          <cell r="AB33">
            <v>89.38</v>
          </cell>
          <cell r="AC33">
            <v>92.52</v>
          </cell>
          <cell r="AD33">
            <v>95.01</v>
          </cell>
          <cell r="AE33">
            <v>96.85</v>
          </cell>
          <cell r="AF33">
            <v>97.97</v>
          </cell>
          <cell r="AG33">
            <v>98.99</v>
          </cell>
          <cell r="AH33">
            <v>100</v>
          </cell>
        </row>
        <row r="34">
          <cell r="B34">
            <v>0.62</v>
          </cell>
          <cell r="C34">
            <v>1.23</v>
          </cell>
          <cell r="D34">
            <v>1.85</v>
          </cell>
          <cell r="E34">
            <v>2.4700000000000002</v>
          </cell>
          <cell r="F34">
            <v>3.69</v>
          </cell>
          <cell r="G34">
            <v>5.29</v>
          </cell>
          <cell r="H34">
            <v>7.06</v>
          </cell>
          <cell r="I34">
            <v>9.02</v>
          </cell>
          <cell r="J34">
            <v>11.16</v>
          </cell>
          <cell r="K34">
            <v>13.51</v>
          </cell>
          <cell r="L34">
            <v>16.100000000000001</v>
          </cell>
          <cell r="M34">
            <v>18.96</v>
          </cell>
          <cell r="N34">
            <v>22.11</v>
          </cell>
          <cell r="O34">
            <v>25.58</v>
          </cell>
          <cell r="P34">
            <v>29.36</v>
          </cell>
          <cell r="Q34">
            <v>33.47</v>
          </cell>
          <cell r="R34">
            <v>37.869999999999997</v>
          </cell>
          <cell r="S34">
            <v>42.56</v>
          </cell>
          <cell r="T34">
            <v>47.47</v>
          </cell>
          <cell r="U34">
            <v>52.57</v>
          </cell>
          <cell r="V34">
            <v>57.77</v>
          </cell>
          <cell r="W34">
            <v>63.01</v>
          </cell>
          <cell r="X34">
            <v>68.19</v>
          </cell>
          <cell r="Y34">
            <v>73.22</v>
          </cell>
          <cell r="Z34">
            <v>78.010000000000005</v>
          </cell>
          <cell r="AA34">
            <v>82.46</v>
          </cell>
          <cell r="AB34">
            <v>86.47</v>
          </cell>
          <cell r="AC34">
            <v>89.98</v>
          </cell>
          <cell r="AD34">
            <v>92.92</v>
          </cell>
          <cell r="AE34">
            <v>95.26</v>
          </cell>
          <cell r="AF34">
            <v>96.98</v>
          </cell>
          <cell r="AG34">
            <v>98.03</v>
          </cell>
          <cell r="AH34">
            <v>99.02</v>
          </cell>
          <cell r="AI34">
            <v>100</v>
          </cell>
        </row>
        <row r="35">
          <cell r="B35">
            <v>0.6</v>
          </cell>
          <cell r="C35">
            <v>1.2</v>
          </cell>
          <cell r="D35">
            <v>1.8</v>
          </cell>
          <cell r="E35">
            <v>2.4</v>
          </cell>
          <cell r="F35">
            <v>3.48</v>
          </cell>
          <cell r="G35">
            <v>5</v>
          </cell>
          <cell r="H35">
            <v>6.69</v>
          </cell>
          <cell r="I35">
            <v>8.5500000000000007</v>
          </cell>
          <cell r="J35">
            <v>10.59</v>
          </cell>
          <cell r="K35">
            <v>12.81</v>
          </cell>
          <cell r="L35">
            <v>15.26</v>
          </cell>
          <cell r="M35">
            <v>17.95</v>
          </cell>
          <cell r="N35">
            <v>20.91</v>
          </cell>
          <cell r="O35">
            <v>24.15</v>
          </cell>
          <cell r="P35">
            <v>27.7</v>
          </cell>
          <cell r="Q35">
            <v>31.55</v>
          </cell>
          <cell r="R35">
            <v>35.700000000000003</v>
          </cell>
          <cell r="S35">
            <v>40.119999999999997</v>
          </cell>
          <cell r="T35">
            <v>44.78</v>
          </cell>
          <cell r="U35">
            <v>49.64</v>
          </cell>
          <cell r="V35">
            <v>54.64</v>
          </cell>
          <cell r="W35">
            <v>59.72</v>
          </cell>
          <cell r="X35">
            <v>64.8</v>
          </cell>
          <cell r="Y35">
            <v>69.790000000000006</v>
          </cell>
          <cell r="Z35">
            <v>74.62</v>
          </cell>
          <cell r="AA35">
            <v>79.19</v>
          </cell>
          <cell r="AB35">
            <v>83.41</v>
          </cell>
          <cell r="AC35">
            <v>87.22</v>
          </cell>
          <cell r="AD35">
            <v>90.53</v>
          </cell>
          <cell r="AE35">
            <v>93.3</v>
          </cell>
          <cell r="AF35">
            <v>95.49</v>
          </cell>
          <cell r="AG35">
            <v>97.1</v>
          </cell>
          <cell r="AH35">
            <v>98.09</v>
          </cell>
          <cell r="AI35">
            <v>99.04</v>
          </cell>
          <cell r="AJ35">
            <v>100</v>
          </cell>
        </row>
        <row r="36">
          <cell r="B36">
            <v>0.57999999999999996</v>
          </cell>
          <cell r="C36">
            <v>1.17</v>
          </cell>
          <cell r="D36">
            <v>1.75</v>
          </cell>
          <cell r="E36">
            <v>2.33</v>
          </cell>
          <cell r="F36">
            <v>3.28</v>
          </cell>
          <cell r="G36">
            <v>4.7300000000000004</v>
          </cell>
          <cell r="H36">
            <v>6.35</v>
          </cell>
          <cell r="I36">
            <v>8.1300000000000008</v>
          </cell>
          <cell r="J36">
            <v>10.06</v>
          </cell>
          <cell r="K36">
            <v>12.17</v>
          </cell>
          <cell r="L36">
            <v>14.49</v>
          </cell>
          <cell r="M36">
            <v>17.02</v>
          </cell>
          <cell r="N36">
            <v>19.809999999999999</v>
          </cell>
          <cell r="O36">
            <v>22.86</v>
          </cell>
          <cell r="P36">
            <v>26.19</v>
          </cell>
          <cell r="Q36">
            <v>29.8</v>
          </cell>
          <cell r="R36">
            <v>33.700000000000003</v>
          </cell>
          <cell r="S36">
            <v>37.869999999999997</v>
          </cell>
          <cell r="T36">
            <v>42.29</v>
          </cell>
          <cell r="U36">
            <v>46.92</v>
          </cell>
          <cell r="V36">
            <v>51.71</v>
          </cell>
          <cell r="W36">
            <v>56.61</v>
          </cell>
          <cell r="X36">
            <v>61.56</v>
          </cell>
          <cell r="Y36">
            <v>66.180000000000007</v>
          </cell>
          <cell r="Z36">
            <v>71.08</v>
          </cell>
          <cell r="AA36">
            <v>75.92</v>
          </cell>
          <cell r="AB36">
            <v>80.28</v>
          </cell>
          <cell r="AC36">
            <v>84.3</v>
          </cell>
          <cell r="AD36">
            <v>87.9</v>
          </cell>
          <cell r="AE36">
            <v>91.03</v>
          </cell>
          <cell r="AF36">
            <v>93.64</v>
          </cell>
          <cell r="AG36">
            <v>95.7</v>
          </cell>
          <cell r="AH36">
            <v>97.21</v>
          </cell>
          <cell r="AI36">
            <v>98.14</v>
          </cell>
          <cell r="AJ36">
            <v>99.07</v>
          </cell>
          <cell r="AK36">
            <v>100</v>
          </cell>
        </row>
        <row r="37">
          <cell r="B37">
            <v>0.56999999999999995</v>
          </cell>
          <cell r="C37">
            <v>1.1299999999999999</v>
          </cell>
          <cell r="D37">
            <v>1.7</v>
          </cell>
          <cell r="E37">
            <v>2.27</v>
          </cell>
          <cell r="F37">
            <v>3.1</v>
          </cell>
          <cell r="G37">
            <v>4.49</v>
          </cell>
          <cell r="H37">
            <v>6.03</v>
          </cell>
          <cell r="I37">
            <v>7.73</v>
          </cell>
          <cell r="J37">
            <v>9.57</v>
          </cell>
          <cell r="K37">
            <v>11.58</v>
          </cell>
          <cell r="L37">
            <v>13.78</v>
          </cell>
          <cell r="M37">
            <v>16.18</v>
          </cell>
          <cell r="N37">
            <v>18.8</v>
          </cell>
          <cell r="O37">
            <v>21.67</v>
          </cell>
          <cell r="P37">
            <v>24.8</v>
          </cell>
          <cell r="Q37">
            <v>28.2</v>
          </cell>
          <cell r="R37">
            <v>31.88</v>
          </cell>
          <cell r="S37">
            <v>35.81</v>
          </cell>
          <cell r="T37">
            <v>39.99</v>
          </cell>
          <cell r="U37">
            <v>44.39</v>
          </cell>
          <cell r="V37">
            <v>48.97</v>
          </cell>
          <cell r="W37">
            <v>53.69</v>
          </cell>
          <cell r="X37">
            <v>58.48</v>
          </cell>
          <cell r="Y37">
            <v>63.23</v>
          </cell>
          <cell r="Z37">
            <v>68.05</v>
          </cell>
          <cell r="AA37">
            <v>72.69</v>
          </cell>
          <cell r="AB37">
            <v>77.13</v>
          </cell>
          <cell r="AC37">
            <v>81.290000000000006</v>
          </cell>
          <cell r="AD37">
            <v>85.11</v>
          </cell>
          <cell r="AE37">
            <v>88.53</v>
          </cell>
          <cell r="AF37">
            <v>91.49</v>
          </cell>
          <cell r="AG37">
            <v>93.95</v>
          </cell>
          <cell r="AH37">
            <v>95.89</v>
          </cell>
          <cell r="AI37">
            <v>97.29</v>
          </cell>
          <cell r="AJ37">
            <v>98.19</v>
          </cell>
          <cell r="AK37">
            <v>99.1</v>
          </cell>
          <cell r="AL37">
            <v>100</v>
          </cell>
        </row>
        <row r="38">
          <cell r="B38">
            <v>0.55000000000000004</v>
          </cell>
          <cell r="C38">
            <v>1.1000000000000001</v>
          </cell>
          <cell r="D38">
            <v>1.66</v>
          </cell>
          <cell r="E38">
            <v>2.21</v>
          </cell>
          <cell r="F38">
            <v>2.93</v>
          </cell>
          <cell r="G38">
            <v>4.26</v>
          </cell>
          <cell r="H38">
            <v>5.74</v>
          </cell>
          <cell r="I38">
            <v>7.36</v>
          </cell>
          <cell r="J38">
            <v>9.1199999999999992</v>
          </cell>
          <cell r="K38">
            <v>11.04</v>
          </cell>
          <cell r="L38">
            <v>13.12</v>
          </cell>
          <cell r="M38">
            <v>15.39</v>
          </cell>
          <cell r="N38">
            <v>17.88</v>
          </cell>
          <cell r="O38">
            <v>20.58</v>
          </cell>
          <cell r="P38">
            <v>23.53</v>
          </cell>
          <cell r="Q38">
            <v>26.74</v>
          </cell>
          <cell r="R38">
            <v>30.2</v>
          </cell>
          <cell r="S38">
            <v>33.92</v>
          </cell>
          <cell r="T38">
            <v>37.869999999999997</v>
          </cell>
          <cell r="U38">
            <v>42.05</v>
          </cell>
          <cell r="V38">
            <v>46.42</v>
          </cell>
          <cell r="W38">
            <v>50.94</v>
          </cell>
          <cell r="X38">
            <v>55.57</v>
          </cell>
          <cell r="Y38">
            <v>60.26</v>
          </cell>
          <cell r="Z38">
            <v>64.930000000000007</v>
          </cell>
          <cell r="AA38">
            <v>69.53</v>
          </cell>
          <cell r="AB38">
            <v>74</v>
          </cell>
          <cell r="AC38">
            <v>78.25</v>
          </cell>
          <cell r="AD38">
            <v>82.23</v>
          </cell>
          <cell r="AE38">
            <v>85.87</v>
          </cell>
          <cell r="AF38">
            <v>89.11</v>
          </cell>
          <cell r="AG38">
            <v>91.91</v>
          </cell>
          <cell r="AH38">
            <v>94.23</v>
          </cell>
          <cell r="AI38">
            <v>96.06</v>
          </cell>
          <cell r="AJ38">
            <v>97.36</v>
          </cell>
          <cell r="AK38">
            <v>98.24</v>
          </cell>
          <cell r="AL38">
            <v>99.12</v>
          </cell>
          <cell r="AM38">
            <v>100</v>
          </cell>
        </row>
        <row r="39">
          <cell r="B39">
            <v>0.54</v>
          </cell>
          <cell r="C39">
            <v>1.08</v>
          </cell>
          <cell r="D39">
            <v>1.61</v>
          </cell>
          <cell r="E39">
            <v>2.15</v>
          </cell>
          <cell r="F39">
            <v>2.77</v>
          </cell>
          <cell r="G39">
            <v>4.04</v>
          </cell>
          <cell r="H39">
            <v>5.46</v>
          </cell>
          <cell r="I39">
            <v>7.02</v>
          </cell>
          <cell r="J39">
            <v>8.6999999999999993</v>
          </cell>
          <cell r="K39">
            <v>10.53</v>
          </cell>
          <cell r="L39">
            <v>12.52</v>
          </cell>
          <cell r="M39">
            <v>14.67</v>
          </cell>
          <cell r="N39">
            <v>17.02</v>
          </cell>
          <cell r="O39">
            <v>19.579999999999998</v>
          </cell>
          <cell r="P39">
            <v>22.37</v>
          </cell>
          <cell r="Q39">
            <v>25.39</v>
          </cell>
          <cell r="R39">
            <v>28.66</v>
          </cell>
          <cell r="S39">
            <v>32.17</v>
          </cell>
          <cell r="T39">
            <v>35.92</v>
          </cell>
          <cell r="U39">
            <v>39.880000000000003</v>
          </cell>
          <cell r="V39">
            <v>44.05</v>
          </cell>
          <cell r="W39">
            <v>48.38</v>
          </cell>
          <cell r="X39">
            <v>52.83</v>
          </cell>
          <cell r="Y39">
            <v>57.37</v>
          </cell>
          <cell r="Z39">
            <v>61.94</v>
          </cell>
          <cell r="AA39">
            <v>66.48</v>
          </cell>
          <cell r="AB39">
            <v>70.92</v>
          </cell>
          <cell r="AC39">
            <v>75.22</v>
          </cell>
          <cell r="AD39">
            <v>79.3</v>
          </cell>
          <cell r="AE39">
            <v>83.1</v>
          </cell>
          <cell r="AF39">
            <v>86.57</v>
          </cell>
          <cell r="AG39">
            <v>89.65</v>
          </cell>
          <cell r="AH39">
            <v>92.3</v>
          </cell>
          <cell r="AI39">
            <v>94.49</v>
          </cell>
          <cell r="AJ39">
            <v>96.22</v>
          </cell>
          <cell r="AK39">
            <v>97.43</v>
          </cell>
          <cell r="AL39">
            <v>98.29</v>
          </cell>
          <cell r="AM39">
            <v>99.14</v>
          </cell>
          <cell r="AN39">
            <v>100</v>
          </cell>
        </row>
        <row r="40">
          <cell r="B40">
            <v>0.52</v>
          </cell>
          <cell r="C40">
            <v>1.05</v>
          </cell>
          <cell r="D40">
            <v>1.57</v>
          </cell>
          <cell r="E40">
            <v>2.1</v>
          </cell>
          <cell r="F40">
            <v>2.62</v>
          </cell>
          <cell r="G40">
            <v>3.84</v>
          </cell>
          <cell r="H40">
            <v>5.2</v>
          </cell>
          <cell r="I40">
            <v>6.69</v>
          </cell>
          <cell r="J40">
            <v>8.31</v>
          </cell>
          <cell r="K40">
            <v>10.06</v>
          </cell>
          <cell r="L40">
            <v>11.95</v>
          </cell>
          <cell r="M40">
            <v>14.01</v>
          </cell>
          <cell r="N40">
            <v>16.239999999999998</v>
          </cell>
          <cell r="O40">
            <v>18.66</v>
          </cell>
          <cell r="P40">
            <v>21.3</v>
          </cell>
          <cell r="Q40">
            <v>24.15</v>
          </cell>
          <cell r="R40">
            <v>27.24</v>
          </cell>
          <cell r="S40">
            <v>30.56</v>
          </cell>
          <cell r="T40">
            <v>34.11</v>
          </cell>
          <cell r="U40">
            <v>37.869999999999997</v>
          </cell>
          <cell r="V40">
            <v>41.84</v>
          </cell>
          <cell r="W40">
            <v>45.98</v>
          </cell>
          <cell r="X40">
            <v>50.26</v>
          </cell>
          <cell r="Y40">
            <v>54.64</v>
          </cell>
          <cell r="Z40">
            <v>59.08</v>
          </cell>
          <cell r="AA40">
            <v>63.53</v>
          </cell>
          <cell r="AB40">
            <v>67.930000000000007</v>
          </cell>
          <cell r="AC40">
            <v>72.23</v>
          </cell>
          <cell r="AD40">
            <v>76.37</v>
          </cell>
          <cell r="AE40">
            <v>80.28</v>
          </cell>
          <cell r="AF40">
            <v>83.91</v>
          </cell>
          <cell r="AG40">
            <v>87.22</v>
          </cell>
          <cell r="AH40">
            <v>90.14</v>
          </cell>
          <cell r="AI40">
            <v>92.66</v>
          </cell>
          <cell r="AJ40">
            <v>94.74</v>
          </cell>
          <cell r="AK40">
            <v>96.37</v>
          </cell>
          <cell r="AL40">
            <v>97.49</v>
          </cell>
          <cell r="AM40">
            <v>98.33</v>
          </cell>
          <cell r="AN40">
            <v>99.16</v>
          </cell>
          <cell r="AO40">
            <v>100</v>
          </cell>
        </row>
        <row r="41">
          <cell r="B41">
            <v>0.51</v>
          </cell>
          <cell r="C41">
            <v>1.02</v>
          </cell>
          <cell r="D41">
            <v>1.54</v>
          </cell>
          <cell r="E41">
            <v>2.0499999999999998</v>
          </cell>
          <cell r="F41">
            <v>2.56</v>
          </cell>
          <cell r="G41">
            <v>3.65</v>
          </cell>
          <cell r="H41">
            <v>4.96</v>
          </cell>
          <cell r="I41">
            <v>6.39</v>
          </cell>
          <cell r="J41">
            <v>7.95</v>
          </cell>
          <cell r="K41">
            <v>9.6199999999999992</v>
          </cell>
          <cell r="L41">
            <v>11.43</v>
          </cell>
          <cell r="M41">
            <v>13.39</v>
          </cell>
          <cell r="N41">
            <v>15.51</v>
          </cell>
          <cell r="O41">
            <v>17.809999999999999</v>
          </cell>
          <cell r="P41">
            <v>20.309999999999999</v>
          </cell>
          <cell r="Q41">
            <v>23.01</v>
          </cell>
          <cell r="R41">
            <v>25.93</v>
          </cell>
          <cell r="S41">
            <v>29.08</v>
          </cell>
          <cell r="T41">
            <v>32.44</v>
          </cell>
          <cell r="U41">
            <v>36.01</v>
          </cell>
          <cell r="V41">
            <v>39.78</v>
          </cell>
          <cell r="W41">
            <v>43.74</v>
          </cell>
          <cell r="X41">
            <v>47.84</v>
          </cell>
          <cell r="Y41">
            <v>52.07</v>
          </cell>
          <cell r="Z41">
            <v>56.37</v>
          </cell>
          <cell r="AA41">
            <v>60.71</v>
          </cell>
          <cell r="AB41">
            <v>65.040000000000006</v>
          </cell>
          <cell r="AC41">
            <v>69.31</v>
          </cell>
          <cell r="AD41">
            <v>73.459999999999994</v>
          </cell>
          <cell r="AE41">
            <v>77.44</v>
          </cell>
          <cell r="AF41">
            <v>81.19</v>
          </cell>
          <cell r="AG41">
            <v>84.67</v>
          </cell>
          <cell r="AH41">
            <v>87.82</v>
          </cell>
          <cell r="AI41">
            <v>90.6</v>
          </cell>
          <cell r="AJ41">
            <v>92.6</v>
          </cell>
          <cell r="AK41">
            <v>94.96</v>
          </cell>
          <cell r="AL41">
            <v>96.5</v>
          </cell>
          <cell r="AM41">
            <v>97.55</v>
          </cell>
          <cell r="AN41">
            <v>98.37</v>
          </cell>
          <cell r="AO41">
            <v>99.18</v>
          </cell>
          <cell r="AP41">
            <v>100</v>
          </cell>
        </row>
        <row r="42">
          <cell r="B42">
            <v>0.5</v>
          </cell>
          <cell r="C42">
            <v>1</v>
          </cell>
          <cell r="D42">
            <v>1.5</v>
          </cell>
          <cell r="E42">
            <v>2</v>
          </cell>
          <cell r="F42">
            <v>2.5</v>
          </cell>
          <cell r="G42">
            <v>3.48</v>
          </cell>
          <cell r="H42">
            <v>4.7300000000000004</v>
          </cell>
          <cell r="I42">
            <v>5.1100000000000003</v>
          </cell>
          <cell r="J42">
            <v>7.6</v>
          </cell>
          <cell r="K42">
            <v>9.2100000000000009</v>
          </cell>
          <cell r="L42">
            <v>10.94</v>
          </cell>
          <cell r="M42">
            <v>12.81</v>
          </cell>
          <cell r="N42">
            <v>14.84</v>
          </cell>
          <cell r="O42">
            <v>17.02</v>
          </cell>
          <cell r="P42">
            <v>19.39</v>
          </cell>
          <cell r="Q42">
            <v>21.96</v>
          </cell>
          <cell r="R42">
            <v>24.73</v>
          </cell>
          <cell r="S42">
            <v>27.7</v>
          </cell>
          <cell r="T42">
            <v>30.89</v>
          </cell>
          <cell r="U42">
            <v>34.28</v>
          </cell>
          <cell r="V42">
            <v>37.869999999999997</v>
          </cell>
          <cell r="W42">
            <v>41.65</v>
          </cell>
          <cell r="X42">
            <v>45.58</v>
          </cell>
          <cell r="Y42">
            <v>49.64</v>
          </cell>
          <cell r="Z42">
            <v>53.8</v>
          </cell>
          <cell r="AA42">
            <v>58.02</v>
          </cell>
          <cell r="AB42">
            <v>62.26</v>
          </cell>
          <cell r="AC42">
            <v>66.48</v>
          </cell>
          <cell r="AD42">
            <v>70.61</v>
          </cell>
          <cell r="AE42">
            <v>74.62</v>
          </cell>
          <cell r="AF42">
            <v>78.45</v>
          </cell>
          <cell r="AG42">
            <v>82.05</v>
          </cell>
          <cell r="AH42">
            <v>85.37</v>
          </cell>
          <cell r="AI42">
            <v>88.38</v>
          </cell>
          <cell r="AJ42">
            <v>91.03</v>
          </cell>
          <cell r="AK42">
            <v>93.3</v>
          </cell>
          <cell r="AL42">
            <v>95.16</v>
          </cell>
          <cell r="AM42">
            <v>96.63</v>
          </cell>
          <cell r="AN42">
            <v>97.61</v>
          </cell>
          <cell r="AO42">
            <v>98.41</v>
          </cell>
          <cell r="AP42">
            <v>99.2</v>
          </cell>
          <cell r="AQ42">
            <v>100</v>
          </cell>
        </row>
        <row r="43">
          <cell r="B43">
            <v>0.49</v>
          </cell>
          <cell r="C43">
            <v>0.98</v>
          </cell>
          <cell r="D43">
            <v>1.46</v>
          </cell>
          <cell r="E43">
            <v>1.95</v>
          </cell>
          <cell r="F43">
            <v>2.44</v>
          </cell>
          <cell r="G43">
            <v>3.31</v>
          </cell>
          <cell r="H43">
            <v>4.5199999999999996</v>
          </cell>
          <cell r="I43">
            <v>5.85</v>
          </cell>
          <cell r="J43">
            <v>7.28</v>
          </cell>
          <cell r="K43">
            <v>8.83</v>
          </cell>
          <cell r="L43">
            <v>10.49</v>
          </cell>
          <cell r="M43">
            <v>12.28</v>
          </cell>
          <cell r="N43">
            <v>14.21</v>
          </cell>
          <cell r="O43">
            <v>16.29</v>
          </cell>
          <cell r="P43">
            <v>18.55</v>
          </cell>
          <cell r="Q43">
            <v>20.98</v>
          </cell>
          <cell r="R43">
            <v>23.61</v>
          </cell>
          <cell r="S43">
            <v>26.43</v>
          </cell>
          <cell r="T43">
            <v>29.46</v>
          </cell>
          <cell r="U43">
            <v>32.68</v>
          </cell>
          <cell r="V43">
            <v>36.1</v>
          </cell>
          <cell r="W43">
            <v>39.69</v>
          </cell>
          <cell r="X43">
            <v>43.46</v>
          </cell>
          <cell r="Y43">
            <v>47.36</v>
          </cell>
          <cell r="Z43">
            <v>51.37</v>
          </cell>
          <cell r="AA43">
            <v>55.46</v>
          </cell>
          <cell r="AB43">
            <v>59.6</v>
          </cell>
          <cell r="AC43">
            <v>63.74</v>
          </cell>
          <cell r="AD43">
            <v>67.83</v>
          </cell>
          <cell r="AE43">
            <v>71.84</v>
          </cell>
          <cell r="AF43">
            <v>75.709999999999994</v>
          </cell>
          <cell r="AG43">
            <v>79.39</v>
          </cell>
          <cell r="AH43">
            <v>82.85</v>
          </cell>
          <cell r="AI43">
            <v>86.03</v>
          </cell>
          <cell r="AJ43">
            <v>88.9</v>
          </cell>
          <cell r="AK43">
            <v>91.42</v>
          </cell>
          <cell r="AL43">
            <v>93.58</v>
          </cell>
          <cell r="AM43">
            <v>95.36</v>
          </cell>
          <cell r="AN43">
            <v>96.75</v>
          </cell>
          <cell r="AO43">
            <v>97.67</v>
          </cell>
          <cell r="AP43">
            <v>98.45</v>
          </cell>
          <cell r="AQ43">
            <v>99.22</v>
          </cell>
          <cell r="AR43">
            <v>100</v>
          </cell>
        </row>
        <row r="44">
          <cell r="B44">
            <v>0.48</v>
          </cell>
          <cell r="C44">
            <v>0.95</v>
          </cell>
          <cell r="D44">
            <v>1.43</v>
          </cell>
          <cell r="E44">
            <v>1.91</v>
          </cell>
          <cell r="F44">
            <v>2.38</v>
          </cell>
          <cell r="G44">
            <v>3.16</v>
          </cell>
          <cell r="H44">
            <v>4.32</v>
          </cell>
          <cell r="I44">
            <v>5.6</v>
          </cell>
          <cell r="J44">
            <v>6.98</v>
          </cell>
          <cell r="K44">
            <v>8.4700000000000006</v>
          </cell>
          <cell r="L44">
            <v>10.06</v>
          </cell>
          <cell r="M44">
            <v>11.78</v>
          </cell>
          <cell r="N44">
            <v>13.62</v>
          </cell>
          <cell r="O44">
            <v>15.61</v>
          </cell>
          <cell r="P44">
            <v>17.760000000000002</v>
          </cell>
          <cell r="Q44">
            <v>20.07</v>
          </cell>
          <cell r="R44">
            <v>22.57</v>
          </cell>
          <cell r="S44">
            <v>25.25</v>
          </cell>
          <cell r="T44">
            <v>28.12</v>
          </cell>
          <cell r="U44">
            <v>31.19</v>
          </cell>
          <cell r="V44">
            <v>34.44</v>
          </cell>
          <cell r="W44">
            <v>37.869999999999997</v>
          </cell>
          <cell r="X44">
            <v>41.47</v>
          </cell>
          <cell r="Y44">
            <v>45.21</v>
          </cell>
          <cell r="Z44">
            <v>49.08</v>
          </cell>
          <cell r="AA44">
            <v>53.04</v>
          </cell>
          <cell r="AB44">
            <v>57.06</v>
          </cell>
          <cell r="AC44">
            <v>61.11</v>
          </cell>
          <cell r="AD44">
            <v>65.14</v>
          </cell>
          <cell r="AE44">
            <v>69.12</v>
          </cell>
          <cell r="AF44">
            <v>73</v>
          </cell>
          <cell r="AG44">
            <v>76.73</v>
          </cell>
          <cell r="AH44">
            <v>80.28</v>
          </cell>
          <cell r="AI44">
            <v>83.6</v>
          </cell>
          <cell r="AJ44">
            <v>86.64</v>
          </cell>
          <cell r="AK44">
            <v>89.38</v>
          </cell>
          <cell r="AL44">
            <v>91.79</v>
          </cell>
          <cell r="AM44">
            <v>93.85</v>
          </cell>
          <cell r="AN44">
            <v>95.53</v>
          </cell>
          <cell r="AO44">
            <v>96.85</v>
          </cell>
          <cell r="AP44">
            <v>97.72</v>
          </cell>
          <cell r="AQ44">
            <v>98.43</v>
          </cell>
          <cell r="AR44">
            <v>99.24</v>
          </cell>
          <cell r="AS44">
            <v>100</v>
          </cell>
        </row>
        <row r="45">
          <cell r="B45">
            <v>0.47</v>
          </cell>
          <cell r="C45">
            <v>0.93</v>
          </cell>
          <cell r="D45">
            <v>1.4</v>
          </cell>
          <cell r="E45">
            <v>1.87</v>
          </cell>
          <cell r="F45">
            <v>2.33</v>
          </cell>
          <cell r="G45">
            <v>3.01</v>
          </cell>
          <cell r="H45">
            <v>4.13</v>
          </cell>
          <cell r="I45">
            <v>5.36</v>
          </cell>
          <cell r="J45">
            <v>6.69</v>
          </cell>
          <cell r="K45">
            <v>8.1300000000000008</v>
          </cell>
          <cell r="L45">
            <v>9.66</v>
          </cell>
          <cell r="M45">
            <v>11.31</v>
          </cell>
          <cell r="N45">
            <v>13.07</v>
          </cell>
          <cell r="O45">
            <v>14.98</v>
          </cell>
          <cell r="P45">
            <v>17.02</v>
          </cell>
          <cell r="Q45">
            <v>19.23</v>
          </cell>
          <cell r="R45">
            <v>21.6</v>
          </cell>
          <cell r="S45">
            <v>24.15</v>
          </cell>
          <cell r="T45">
            <v>26.39</v>
          </cell>
          <cell r="U45">
            <v>29.8</v>
          </cell>
          <cell r="V45">
            <v>32.9</v>
          </cell>
          <cell r="W45">
            <v>36.17</v>
          </cell>
          <cell r="X45">
            <v>39.61</v>
          </cell>
          <cell r="Y45">
            <v>43.2</v>
          </cell>
          <cell r="Z45">
            <v>46.92</v>
          </cell>
          <cell r="AA45">
            <v>50.74</v>
          </cell>
          <cell r="AB45">
            <v>54.64</v>
          </cell>
          <cell r="AC45">
            <v>58.59</v>
          </cell>
          <cell r="AD45">
            <v>62.55</v>
          </cell>
          <cell r="AE45">
            <v>66.48</v>
          </cell>
          <cell r="AF45">
            <v>70.34</v>
          </cell>
          <cell r="AG45">
            <v>74.09</v>
          </cell>
          <cell r="AH45">
            <v>77.7</v>
          </cell>
          <cell r="AI45">
            <v>81.11</v>
          </cell>
          <cell r="AJ45">
            <v>84.3</v>
          </cell>
          <cell r="AK45">
            <v>87.022000000000006</v>
          </cell>
          <cell r="AL45">
            <v>89.84</v>
          </cell>
          <cell r="AM45">
            <v>92.14</v>
          </cell>
          <cell r="AN45">
            <v>94.09</v>
          </cell>
          <cell r="AO45">
            <v>95.7</v>
          </cell>
          <cell r="AP45">
            <v>96.95</v>
          </cell>
          <cell r="AQ45">
            <v>97.77</v>
          </cell>
          <cell r="AR45">
            <v>98.51</v>
          </cell>
          <cell r="AS45">
            <v>99.26</v>
          </cell>
          <cell r="AT45">
            <v>100</v>
          </cell>
        </row>
        <row r="46">
          <cell r="B46">
            <v>0.46</v>
          </cell>
          <cell r="C46">
            <v>0.91</v>
          </cell>
          <cell r="D46">
            <v>1.37</v>
          </cell>
          <cell r="E46">
            <v>1.82</v>
          </cell>
          <cell r="F46">
            <v>2.2799999999999998</v>
          </cell>
          <cell r="G46">
            <v>2.87</v>
          </cell>
          <cell r="H46">
            <v>3.95</v>
          </cell>
          <cell r="I46">
            <v>5.14</v>
          </cell>
          <cell r="J46">
            <v>6.43</v>
          </cell>
          <cell r="K46">
            <v>7.81</v>
          </cell>
          <cell r="L46">
            <v>9.2799999999999994</v>
          </cell>
          <cell r="M46">
            <v>10.87</v>
          </cell>
          <cell r="N46">
            <v>12.56</v>
          </cell>
          <cell r="O46">
            <v>14.38</v>
          </cell>
          <cell r="P46">
            <v>16.34</v>
          </cell>
          <cell r="Q46">
            <v>18.440000000000001</v>
          </cell>
          <cell r="R46">
            <v>20.71</v>
          </cell>
          <cell r="S46">
            <v>23.14</v>
          </cell>
          <cell r="T46">
            <v>25.74</v>
          </cell>
          <cell r="U46">
            <v>28.51</v>
          </cell>
          <cell r="V46">
            <v>31.47</v>
          </cell>
          <cell r="W46">
            <v>34.590000000000003</v>
          </cell>
          <cell r="X46">
            <v>37.869999999999997</v>
          </cell>
          <cell r="Y46">
            <v>41.31</v>
          </cell>
          <cell r="Z46">
            <v>44.88</v>
          </cell>
          <cell r="AA46">
            <v>48.57</v>
          </cell>
          <cell r="AB46">
            <v>52.34</v>
          </cell>
          <cell r="AC46">
            <v>56.18</v>
          </cell>
          <cell r="AD46">
            <v>60.05</v>
          </cell>
          <cell r="AE46">
            <v>63.92</v>
          </cell>
          <cell r="AF46">
            <v>67.739999999999995</v>
          </cell>
          <cell r="AG46">
            <v>71.5</v>
          </cell>
          <cell r="AH46">
            <v>75.13</v>
          </cell>
          <cell r="AI46">
            <v>78.61</v>
          </cell>
          <cell r="AJ46">
            <v>81.900000000000006</v>
          </cell>
          <cell r="AK46">
            <v>84.6</v>
          </cell>
          <cell r="AL46">
            <v>87.75</v>
          </cell>
          <cell r="AM46">
            <v>90.26</v>
          </cell>
          <cell r="AN46">
            <v>92.46</v>
          </cell>
          <cell r="AO46">
            <v>94.32</v>
          </cell>
          <cell r="AP46">
            <v>95.85</v>
          </cell>
          <cell r="AQ46">
            <v>97.05</v>
          </cell>
          <cell r="AR46">
            <v>97.82</v>
          </cell>
          <cell r="AS46">
            <v>98.55</v>
          </cell>
          <cell r="AT46">
            <v>99.27</v>
          </cell>
          <cell r="AU46">
            <v>100</v>
          </cell>
        </row>
        <row r="47">
          <cell r="B47">
            <v>0.45</v>
          </cell>
          <cell r="C47">
            <v>0.89</v>
          </cell>
          <cell r="D47">
            <v>1.34</v>
          </cell>
          <cell r="E47">
            <v>1.79</v>
          </cell>
          <cell r="F47">
            <v>2.23</v>
          </cell>
          <cell r="G47">
            <v>2.74</v>
          </cell>
          <cell r="H47">
            <v>3.79</v>
          </cell>
          <cell r="I47">
            <v>4.93</v>
          </cell>
          <cell r="J47">
            <v>6.17</v>
          </cell>
          <cell r="K47">
            <v>7.5</v>
          </cell>
          <cell r="L47">
            <v>8.93</v>
          </cell>
          <cell r="M47">
            <v>10.45</v>
          </cell>
          <cell r="N47">
            <v>12.18</v>
          </cell>
          <cell r="O47">
            <v>13.83</v>
          </cell>
          <cell r="P47">
            <v>15.7</v>
          </cell>
          <cell r="Q47">
            <v>17.71</v>
          </cell>
          <cell r="R47">
            <v>19.87</v>
          </cell>
          <cell r="S47">
            <v>22.18</v>
          </cell>
          <cell r="T47">
            <v>24.66</v>
          </cell>
          <cell r="U47">
            <v>27.31</v>
          </cell>
          <cell r="V47">
            <v>30.12</v>
          </cell>
          <cell r="W47">
            <v>33.11</v>
          </cell>
          <cell r="X47">
            <v>36.25</v>
          </cell>
          <cell r="Y47">
            <v>39.54</v>
          </cell>
          <cell r="Z47">
            <v>42.97</v>
          </cell>
          <cell r="AA47">
            <v>46.52</v>
          </cell>
          <cell r="AB47">
            <v>50.17</v>
          </cell>
          <cell r="AC47">
            <v>53.896000000000001</v>
          </cell>
          <cell r="AD47">
            <v>57.66</v>
          </cell>
          <cell r="AE47">
            <v>61.45</v>
          </cell>
          <cell r="AF47">
            <v>65.23</v>
          </cell>
          <cell r="AG47">
            <v>68.95</v>
          </cell>
          <cell r="AH47">
            <v>72.59</v>
          </cell>
          <cell r="AI47">
            <v>76.11</v>
          </cell>
          <cell r="AJ47">
            <v>79.47</v>
          </cell>
          <cell r="AK47">
            <v>82.64</v>
          </cell>
          <cell r="AL47">
            <v>85.57</v>
          </cell>
          <cell r="AM47">
            <v>88.26</v>
          </cell>
          <cell r="AN47">
            <v>90.66</v>
          </cell>
          <cell r="AO47">
            <v>92.75</v>
          </cell>
          <cell r="AP47">
            <v>94.54</v>
          </cell>
          <cell r="AQ47">
            <v>95.99</v>
          </cell>
          <cell r="AR47">
            <v>97.13</v>
          </cell>
          <cell r="AS47">
            <v>97.87</v>
          </cell>
          <cell r="AT47">
            <v>98.58</v>
          </cell>
          <cell r="AU47">
            <v>99.29</v>
          </cell>
          <cell r="AV47">
            <v>100</v>
          </cell>
        </row>
        <row r="48">
          <cell r="B48">
            <v>0.44</v>
          </cell>
          <cell r="C48">
            <v>0.87</v>
          </cell>
          <cell r="D48">
            <v>1.31</v>
          </cell>
          <cell r="E48">
            <v>1.75</v>
          </cell>
          <cell r="F48">
            <v>2.19</v>
          </cell>
          <cell r="G48">
            <v>2.62</v>
          </cell>
          <cell r="H48">
            <v>3.63</v>
          </cell>
          <cell r="I48">
            <v>4.7300000000000004</v>
          </cell>
          <cell r="J48">
            <v>5.93</v>
          </cell>
          <cell r="K48">
            <v>7.22</v>
          </cell>
          <cell r="L48">
            <v>8.59</v>
          </cell>
          <cell r="M48">
            <v>10.06</v>
          </cell>
          <cell r="N48">
            <v>11.63</v>
          </cell>
          <cell r="O48">
            <v>13.3</v>
          </cell>
          <cell r="P48">
            <v>15.1</v>
          </cell>
          <cell r="Q48">
            <v>17.02</v>
          </cell>
          <cell r="R48">
            <v>19.079999999999998</v>
          </cell>
          <cell r="S48">
            <v>21.3</v>
          </cell>
          <cell r="T48">
            <v>23.66</v>
          </cell>
          <cell r="U48">
            <v>26.19</v>
          </cell>
          <cell r="V48">
            <v>28.87</v>
          </cell>
          <cell r="W48">
            <v>31.72</v>
          </cell>
          <cell r="X48">
            <v>34.72</v>
          </cell>
          <cell r="Y48">
            <v>37.869999999999997</v>
          </cell>
          <cell r="Z48">
            <v>41.16</v>
          </cell>
          <cell r="AA48">
            <v>44.58</v>
          </cell>
          <cell r="AB48">
            <v>48.1</v>
          </cell>
          <cell r="AC48">
            <v>51.71</v>
          </cell>
          <cell r="AD48">
            <v>55.38</v>
          </cell>
          <cell r="AE48">
            <v>59.08</v>
          </cell>
          <cell r="AF48">
            <v>62.79</v>
          </cell>
          <cell r="AG48">
            <v>66.48</v>
          </cell>
          <cell r="AH48">
            <v>70.099999999999994</v>
          </cell>
          <cell r="AI48">
            <v>73.63</v>
          </cell>
          <cell r="AJ48">
            <v>77.040000000000006</v>
          </cell>
          <cell r="AK48">
            <v>80.28</v>
          </cell>
          <cell r="AL48">
            <v>83.33</v>
          </cell>
          <cell r="AM48">
            <v>86.16</v>
          </cell>
          <cell r="AN48">
            <v>88.73</v>
          </cell>
          <cell r="AO48">
            <v>91.03</v>
          </cell>
          <cell r="AP48">
            <v>93.03</v>
          </cell>
          <cell r="AQ48">
            <v>94.74</v>
          </cell>
          <cell r="AR48">
            <v>96.13</v>
          </cell>
          <cell r="AS48">
            <v>97.21</v>
          </cell>
          <cell r="AT48">
            <v>97.91</v>
          </cell>
          <cell r="AU48">
            <v>98.61</v>
          </cell>
          <cell r="AV48">
            <v>99.3</v>
          </cell>
          <cell r="AW48">
            <v>100</v>
          </cell>
        </row>
        <row r="53">
          <cell r="B53">
            <v>0.1</v>
          </cell>
          <cell r="C53">
            <v>0.2</v>
          </cell>
          <cell r="D53">
            <v>0.3</v>
          </cell>
          <cell r="E53">
            <v>0.4</v>
          </cell>
          <cell r="F53">
            <v>0.5</v>
          </cell>
          <cell r="G53">
            <v>0.6</v>
          </cell>
          <cell r="H53">
            <v>0.7</v>
          </cell>
          <cell r="I53">
            <v>0.8</v>
          </cell>
          <cell r="J53">
            <v>1</v>
          </cell>
          <cell r="K53">
            <v>1.2</v>
          </cell>
          <cell r="L53">
            <v>1.4</v>
          </cell>
          <cell r="M53">
            <v>1.7</v>
          </cell>
          <cell r="N53">
            <v>2.1</v>
          </cell>
          <cell r="O53">
            <v>2.6</v>
          </cell>
          <cell r="P53">
            <v>3.6</v>
          </cell>
          <cell r="Q53">
            <v>4.8</v>
          </cell>
          <cell r="R53">
            <v>6.4</v>
          </cell>
          <cell r="S53">
            <v>8.1999999999999993</v>
          </cell>
          <cell r="T53">
            <v>10.199999999999999</v>
          </cell>
          <cell r="U53">
            <v>12.4</v>
          </cell>
          <cell r="V53">
            <v>14.8</v>
          </cell>
          <cell r="W53">
            <v>17.399999999999999</v>
          </cell>
          <cell r="X53">
            <v>20.2</v>
          </cell>
          <cell r="Y53">
            <v>23.2</v>
          </cell>
          <cell r="Z53">
            <v>26.4</v>
          </cell>
          <cell r="AA53">
            <v>30.2</v>
          </cell>
          <cell r="AB53">
            <v>34.200000000000003</v>
          </cell>
          <cell r="AC53">
            <v>38.4</v>
          </cell>
          <cell r="AD53">
            <v>42.9</v>
          </cell>
          <cell r="AE53">
            <v>47.7</v>
          </cell>
          <cell r="AF53">
            <v>52.7</v>
          </cell>
          <cell r="AG53">
            <v>57.7</v>
          </cell>
          <cell r="AH53">
            <v>62.7</v>
          </cell>
          <cell r="AI53">
            <v>67.900000000000006</v>
          </cell>
          <cell r="AJ53">
            <v>72.5</v>
          </cell>
          <cell r="AK53">
            <v>76.5</v>
          </cell>
          <cell r="AL53">
            <v>79.7</v>
          </cell>
          <cell r="AM53">
            <v>82.9</v>
          </cell>
          <cell r="AN53">
            <v>85.7</v>
          </cell>
          <cell r="AO53">
            <v>87.9</v>
          </cell>
          <cell r="AP53">
            <v>90.1</v>
          </cell>
          <cell r="AQ53">
            <v>91.9</v>
          </cell>
          <cell r="AR53">
            <v>93.7</v>
          </cell>
          <cell r="AS53">
            <v>94.7</v>
          </cell>
          <cell r="AT53">
            <v>95.7</v>
          </cell>
          <cell r="AU53">
            <v>96.7</v>
          </cell>
          <cell r="AV53">
            <v>97.6</v>
          </cell>
          <cell r="AW53">
            <v>98.4</v>
          </cell>
          <cell r="AX53">
            <v>99.1</v>
          </cell>
          <cell r="AY53">
            <v>99.6</v>
          </cell>
          <cell r="AZ53">
            <v>99.8</v>
          </cell>
          <cell r="BA53">
            <v>99.9</v>
          </cell>
          <cell r="BB53">
            <v>100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 DE DADOS (2)"/>
      <sheetName val="RESUMO GERAL (2)"/>
      <sheetName val="DISTRIBUICAO (2)"/>
      <sheetName val="FORMULAS NÃO MEXER (2)"/>
      <sheetName val="TERRAP EST 1871 A 2169 (2)"/>
      <sheetName val="ENTRADA DE DADOS"/>
      <sheetName val="RESUMO GERAL"/>
      <sheetName val="DISTRIBUICAO"/>
      <sheetName val="FORMULAS NÃO MEXER"/>
      <sheetName val="Plan1 (2)"/>
      <sheetName val="REL. EMP. LAT."/>
      <sheetName val="CORTE PISTA"/>
      <sheetName val=" EMPR. LE"/>
      <sheetName val=" EMPR. LD"/>
      <sheetName val=" ATERRO 100%"/>
      <sheetName val=" ATERRO 95%"/>
      <sheetName val="Plan4"/>
      <sheetName val="JUN. 01"/>
      <sheetName val="resumo"/>
      <sheetName val="Plan1"/>
      <sheetName val="Plan3"/>
      <sheetName val="Plan2"/>
      <sheetName val=" ATER. A 100%(SUB.)"/>
      <sheetName val="PLANILHA DE QUANT. E CUSTOS A"/>
      <sheetName val="SERVIÇOS"/>
      <sheetName val="PLANILHA DE QUANT_ E CUSTOS A"/>
      <sheetName val="Dados não apagar"/>
      <sheetName val="DISTRIBUIÇÃO VOLUMES"/>
      <sheetName val="PLANILHA"/>
      <sheetName val="LIMPEZA LD"/>
      <sheetName val="ATERRO 95% LD"/>
      <sheetName val="REBAIXO LD"/>
      <sheetName val="CORTE LD"/>
      <sheetName val="CORTE LE"/>
      <sheetName val="RACHÃO LD"/>
      <sheetName val="RACHÃO LE"/>
      <sheetName val="COLCHÃO LD"/>
      <sheetName val="ATERRO 100% LD "/>
      <sheetName val="ESCAVAÇAO VALA LD"/>
      <sheetName val="REMOÇÃO CERCA LD"/>
      <sheetName val="ATERRO 100% LE"/>
      <sheetName val="REMOÇÃO DE CERCA"/>
      <sheetName val="CUBAÇÃO CORTE EMPRESTIMO Km 397"/>
      <sheetName val="CUBAÇÃO CORTE EMPRESTIMO Km 401"/>
      <sheetName val="ATERRO 95% LE"/>
      <sheetName val="REBAIXO LE"/>
      <sheetName val="COLCHÃO LE"/>
      <sheetName val="EXECUÇÃO DE CERCA"/>
      <sheetName val="DESTOC. ARVORES"/>
      <sheetName val="DIVER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2">
    <tabColor rgb="FF00B050"/>
  </sheetPr>
  <dimension ref="B1:M76"/>
  <sheetViews>
    <sheetView tabSelected="1" view="pageBreakPreview" zoomScale="85" zoomScaleNormal="85" zoomScaleSheetLayoutView="85" workbookViewId="0">
      <selection activeCell="B6" sqref="B6:E6"/>
    </sheetView>
  </sheetViews>
  <sheetFormatPr defaultRowHeight="12.75"/>
  <cols>
    <col min="1" max="1" width="2.85546875" style="1" customWidth="1"/>
    <col min="2" max="2" width="5.7109375" style="1" customWidth="1"/>
    <col min="3" max="3" width="16.85546875" style="6" customWidth="1"/>
    <col min="4" max="4" width="135.7109375" style="1" customWidth="1"/>
    <col min="5" max="5" width="13" style="7" customWidth="1"/>
    <col min="6" max="6" width="15.85546875" style="2" customWidth="1"/>
    <col min="7" max="7" width="27.140625" style="2" customWidth="1"/>
    <col min="8" max="8" width="26" style="1" customWidth="1"/>
    <col min="9" max="9" width="13.7109375" style="9" bestFit="1" customWidth="1"/>
    <col min="10" max="10" width="12.28515625" style="7" bestFit="1" customWidth="1"/>
    <col min="11" max="11" width="9.5703125" style="7" customWidth="1"/>
    <col min="12" max="12" width="14.28515625" style="1" customWidth="1"/>
    <col min="13" max="13" width="19.28515625" style="1" customWidth="1"/>
    <col min="14" max="14" width="19.28515625" style="1" bestFit="1" customWidth="1"/>
    <col min="15" max="15" width="16.7109375" style="1" bestFit="1" customWidth="1"/>
    <col min="16" max="16" width="14.140625" style="1" bestFit="1" customWidth="1"/>
    <col min="17" max="252" width="9.140625" style="1"/>
    <col min="253" max="253" width="11.28515625" style="1" customWidth="1"/>
    <col min="254" max="254" width="50.28515625" style="1" customWidth="1"/>
    <col min="255" max="255" width="7.7109375" style="1" customWidth="1"/>
    <col min="256" max="256" width="20.7109375" style="1" customWidth="1"/>
    <col min="257" max="257" width="13.7109375" style="1" customWidth="1"/>
    <col min="258" max="258" width="26.42578125" style="1" customWidth="1"/>
    <col min="259" max="260" width="9.140625" style="1"/>
    <col min="261" max="261" width="12.7109375" style="1" bestFit="1" customWidth="1"/>
    <col min="262" max="262" width="12.85546875" style="1" bestFit="1" customWidth="1"/>
    <col min="263" max="263" width="9.140625" style="1"/>
    <col min="264" max="264" width="13.28515625" style="1" customWidth="1"/>
    <col min="265" max="265" width="8.5703125" style="1" customWidth="1"/>
    <col min="266" max="508" width="9.140625" style="1"/>
    <col min="509" max="509" width="11.28515625" style="1" customWidth="1"/>
    <col min="510" max="510" width="50.28515625" style="1" customWidth="1"/>
    <col min="511" max="511" width="7.7109375" style="1" customWidth="1"/>
    <col min="512" max="512" width="20.7109375" style="1" customWidth="1"/>
    <col min="513" max="513" width="13.7109375" style="1" customWidth="1"/>
    <col min="514" max="514" width="26.42578125" style="1" customWidth="1"/>
    <col min="515" max="516" width="9.140625" style="1"/>
    <col min="517" max="517" width="12.7109375" style="1" bestFit="1" customWidth="1"/>
    <col min="518" max="518" width="12.85546875" style="1" bestFit="1" customWidth="1"/>
    <col min="519" max="519" width="9.140625" style="1"/>
    <col min="520" max="520" width="13.28515625" style="1" customWidth="1"/>
    <col min="521" max="521" width="8.5703125" style="1" customWidth="1"/>
    <col min="522" max="764" width="9.140625" style="1"/>
    <col min="765" max="765" width="11.28515625" style="1" customWidth="1"/>
    <col min="766" max="766" width="50.28515625" style="1" customWidth="1"/>
    <col min="767" max="767" width="7.7109375" style="1" customWidth="1"/>
    <col min="768" max="768" width="20.7109375" style="1" customWidth="1"/>
    <col min="769" max="769" width="13.7109375" style="1" customWidth="1"/>
    <col min="770" max="770" width="26.42578125" style="1" customWidth="1"/>
    <col min="771" max="772" width="9.140625" style="1"/>
    <col min="773" max="773" width="12.7109375" style="1" bestFit="1" customWidth="1"/>
    <col min="774" max="774" width="12.85546875" style="1" bestFit="1" customWidth="1"/>
    <col min="775" max="775" width="9.140625" style="1"/>
    <col min="776" max="776" width="13.28515625" style="1" customWidth="1"/>
    <col min="777" max="777" width="8.5703125" style="1" customWidth="1"/>
    <col min="778" max="1020" width="9.140625" style="1"/>
    <col min="1021" max="1021" width="11.28515625" style="1" customWidth="1"/>
    <col min="1022" max="1022" width="50.28515625" style="1" customWidth="1"/>
    <col min="1023" max="1023" width="7.7109375" style="1" customWidth="1"/>
    <col min="1024" max="1024" width="20.7109375" style="1" customWidth="1"/>
    <col min="1025" max="1025" width="13.7109375" style="1" customWidth="1"/>
    <col min="1026" max="1026" width="26.42578125" style="1" customWidth="1"/>
    <col min="1027" max="1028" width="9.140625" style="1"/>
    <col min="1029" max="1029" width="12.7109375" style="1" bestFit="1" customWidth="1"/>
    <col min="1030" max="1030" width="12.85546875" style="1" bestFit="1" customWidth="1"/>
    <col min="1031" max="1031" width="9.140625" style="1"/>
    <col min="1032" max="1032" width="13.28515625" style="1" customWidth="1"/>
    <col min="1033" max="1033" width="8.5703125" style="1" customWidth="1"/>
    <col min="1034" max="1276" width="9.140625" style="1"/>
    <col min="1277" max="1277" width="11.28515625" style="1" customWidth="1"/>
    <col min="1278" max="1278" width="50.28515625" style="1" customWidth="1"/>
    <col min="1279" max="1279" width="7.7109375" style="1" customWidth="1"/>
    <col min="1280" max="1280" width="20.7109375" style="1" customWidth="1"/>
    <col min="1281" max="1281" width="13.7109375" style="1" customWidth="1"/>
    <col min="1282" max="1282" width="26.42578125" style="1" customWidth="1"/>
    <col min="1283" max="1284" width="9.140625" style="1"/>
    <col min="1285" max="1285" width="12.7109375" style="1" bestFit="1" customWidth="1"/>
    <col min="1286" max="1286" width="12.85546875" style="1" bestFit="1" customWidth="1"/>
    <col min="1287" max="1287" width="9.140625" style="1"/>
    <col min="1288" max="1288" width="13.28515625" style="1" customWidth="1"/>
    <col min="1289" max="1289" width="8.5703125" style="1" customWidth="1"/>
    <col min="1290" max="1532" width="9.140625" style="1"/>
    <col min="1533" max="1533" width="11.28515625" style="1" customWidth="1"/>
    <col min="1534" max="1534" width="50.28515625" style="1" customWidth="1"/>
    <col min="1535" max="1535" width="7.7109375" style="1" customWidth="1"/>
    <col min="1536" max="1536" width="20.7109375" style="1" customWidth="1"/>
    <col min="1537" max="1537" width="13.7109375" style="1" customWidth="1"/>
    <col min="1538" max="1538" width="26.42578125" style="1" customWidth="1"/>
    <col min="1539" max="1540" width="9.140625" style="1"/>
    <col min="1541" max="1541" width="12.7109375" style="1" bestFit="1" customWidth="1"/>
    <col min="1542" max="1542" width="12.85546875" style="1" bestFit="1" customWidth="1"/>
    <col min="1543" max="1543" width="9.140625" style="1"/>
    <col min="1544" max="1544" width="13.28515625" style="1" customWidth="1"/>
    <col min="1545" max="1545" width="8.5703125" style="1" customWidth="1"/>
    <col min="1546" max="1788" width="9.140625" style="1"/>
    <col min="1789" max="1789" width="11.28515625" style="1" customWidth="1"/>
    <col min="1790" max="1790" width="50.28515625" style="1" customWidth="1"/>
    <col min="1791" max="1791" width="7.7109375" style="1" customWidth="1"/>
    <col min="1792" max="1792" width="20.7109375" style="1" customWidth="1"/>
    <col min="1793" max="1793" width="13.7109375" style="1" customWidth="1"/>
    <col min="1794" max="1794" width="26.42578125" style="1" customWidth="1"/>
    <col min="1795" max="1796" width="9.140625" style="1"/>
    <col min="1797" max="1797" width="12.7109375" style="1" bestFit="1" customWidth="1"/>
    <col min="1798" max="1798" width="12.85546875" style="1" bestFit="1" customWidth="1"/>
    <col min="1799" max="1799" width="9.140625" style="1"/>
    <col min="1800" max="1800" width="13.28515625" style="1" customWidth="1"/>
    <col min="1801" max="1801" width="8.5703125" style="1" customWidth="1"/>
    <col min="1802" max="2044" width="9.140625" style="1"/>
    <col min="2045" max="2045" width="11.28515625" style="1" customWidth="1"/>
    <col min="2046" max="2046" width="50.28515625" style="1" customWidth="1"/>
    <col min="2047" max="2047" width="7.7109375" style="1" customWidth="1"/>
    <col min="2048" max="2048" width="20.7109375" style="1" customWidth="1"/>
    <col min="2049" max="2049" width="13.7109375" style="1" customWidth="1"/>
    <col min="2050" max="2050" width="26.42578125" style="1" customWidth="1"/>
    <col min="2051" max="2052" width="9.140625" style="1"/>
    <col min="2053" max="2053" width="12.7109375" style="1" bestFit="1" customWidth="1"/>
    <col min="2054" max="2054" width="12.85546875" style="1" bestFit="1" customWidth="1"/>
    <col min="2055" max="2055" width="9.140625" style="1"/>
    <col min="2056" max="2056" width="13.28515625" style="1" customWidth="1"/>
    <col min="2057" max="2057" width="8.5703125" style="1" customWidth="1"/>
    <col min="2058" max="2300" width="9.140625" style="1"/>
    <col min="2301" max="2301" width="11.28515625" style="1" customWidth="1"/>
    <col min="2302" max="2302" width="50.28515625" style="1" customWidth="1"/>
    <col min="2303" max="2303" width="7.7109375" style="1" customWidth="1"/>
    <col min="2304" max="2304" width="20.7109375" style="1" customWidth="1"/>
    <col min="2305" max="2305" width="13.7109375" style="1" customWidth="1"/>
    <col min="2306" max="2306" width="26.42578125" style="1" customWidth="1"/>
    <col min="2307" max="2308" width="9.140625" style="1"/>
    <col min="2309" max="2309" width="12.7109375" style="1" bestFit="1" customWidth="1"/>
    <col min="2310" max="2310" width="12.85546875" style="1" bestFit="1" customWidth="1"/>
    <col min="2311" max="2311" width="9.140625" style="1"/>
    <col min="2312" max="2312" width="13.28515625" style="1" customWidth="1"/>
    <col min="2313" max="2313" width="8.5703125" style="1" customWidth="1"/>
    <col min="2314" max="2556" width="9.140625" style="1"/>
    <col min="2557" max="2557" width="11.28515625" style="1" customWidth="1"/>
    <col min="2558" max="2558" width="50.28515625" style="1" customWidth="1"/>
    <col min="2559" max="2559" width="7.7109375" style="1" customWidth="1"/>
    <col min="2560" max="2560" width="20.7109375" style="1" customWidth="1"/>
    <col min="2561" max="2561" width="13.7109375" style="1" customWidth="1"/>
    <col min="2562" max="2562" width="26.42578125" style="1" customWidth="1"/>
    <col min="2563" max="2564" width="9.140625" style="1"/>
    <col min="2565" max="2565" width="12.7109375" style="1" bestFit="1" customWidth="1"/>
    <col min="2566" max="2566" width="12.85546875" style="1" bestFit="1" customWidth="1"/>
    <col min="2567" max="2567" width="9.140625" style="1"/>
    <col min="2568" max="2568" width="13.28515625" style="1" customWidth="1"/>
    <col min="2569" max="2569" width="8.5703125" style="1" customWidth="1"/>
    <col min="2570" max="2812" width="9.140625" style="1"/>
    <col min="2813" max="2813" width="11.28515625" style="1" customWidth="1"/>
    <col min="2814" max="2814" width="50.28515625" style="1" customWidth="1"/>
    <col min="2815" max="2815" width="7.7109375" style="1" customWidth="1"/>
    <col min="2816" max="2816" width="20.7109375" style="1" customWidth="1"/>
    <col min="2817" max="2817" width="13.7109375" style="1" customWidth="1"/>
    <col min="2818" max="2818" width="26.42578125" style="1" customWidth="1"/>
    <col min="2819" max="2820" width="9.140625" style="1"/>
    <col min="2821" max="2821" width="12.7109375" style="1" bestFit="1" customWidth="1"/>
    <col min="2822" max="2822" width="12.85546875" style="1" bestFit="1" customWidth="1"/>
    <col min="2823" max="2823" width="9.140625" style="1"/>
    <col min="2824" max="2824" width="13.28515625" style="1" customWidth="1"/>
    <col min="2825" max="2825" width="8.5703125" style="1" customWidth="1"/>
    <col min="2826" max="3068" width="9.140625" style="1"/>
    <col min="3069" max="3069" width="11.28515625" style="1" customWidth="1"/>
    <col min="3070" max="3070" width="50.28515625" style="1" customWidth="1"/>
    <col min="3071" max="3071" width="7.7109375" style="1" customWidth="1"/>
    <col min="3072" max="3072" width="20.7109375" style="1" customWidth="1"/>
    <col min="3073" max="3073" width="13.7109375" style="1" customWidth="1"/>
    <col min="3074" max="3074" width="26.42578125" style="1" customWidth="1"/>
    <col min="3075" max="3076" width="9.140625" style="1"/>
    <col min="3077" max="3077" width="12.7109375" style="1" bestFit="1" customWidth="1"/>
    <col min="3078" max="3078" width="12.85546875" style="1" bestFit="1" customWidth="1"/>
    <col min="3079" max="3079" width="9.140625" style="1"/>
    <col min="3080" max="3080" width="13.28515625" style="1" customWidth="1"/>
    <col min="3081" max="3081" width="8.5703125" style="1" customWidth="1"/>
    <col min="3082" max="3324" width="9.140625" style="1"/>
    <col min="3325" max="3325" width="11.28515625" style="1" customWidth="1"/>
    <col min="3326" max="3326" width="50.28515625" style="1" customWidth="1"/>
    <col min="3327" max="3327" width="7.7109375" style="1" customWidth="1"/>
    <col min="3328" max="3328" width="20.7109375" style="1" customWidth="1"/>
    <col min="3329" max="3329" width="13.7109375" style="1" customWidth="1"/>
    <col min="3330" max="3330" width="26.42578125" style="1" customWidth="1"/>
    <col min="3331" max="3332" width="9.140625" style="1"/>
    <col min="3333" max="3333" width="12.7109375" style="1" bestFit="1" customWidth="1"/>
    <col min="3334" max="3334" width="12.85546875" style="1" bestFit="1" customWidth="1"/>
    <col min="3335" max="3335" width="9.140625" style="1"/>
    <col min="3336" max="3336" width="13.28515625" style="1" customWidth="1"/>
    <col min="3337" max="3337" width="8.5703125" style="1" customWidth="1"/>
    <col min="3338" max="3580" width="9.140625" style="1"/>
    <col min="3581" max="3581" width="11.28515625" style="1" customWidth="1"/>
    <col min="3582" max="3582" width="50.28515625" style="1" customWidth="1"/>
    <col min="3583" max="3583" width="7.7109375" style="1" customWidth="1"/>
    <col min="3584" max="3584" width="20.7109375" style="1" customWidth="1"/>
    <col min="3585" max="3585" width="13.7109375" style="1" customWidth="1"/>
    <col min="3586" max="3586" width="26.42578125" style="1" customWidth="1"/>
    <col min="3587" max="3588" width="9.140625" style="1"/>
    <col min="3589" max="3589" width="12.7109375" style="1" bestFit="1" customWidth="1"/>
    <col min="3590" max="3590" width="12.85546875" style="1" bestFit="1" customWidth="1"/>
    <col min="3591" max="3591" width="9.140625" style="1"/>
    <col min="3592" max="3592" width="13.28515625" style="1" customWidth="1"/>
    <col min="3593" max="3593" width="8.5703125" style="1" customWidth="1"/>
    <col min="3594" max="3836" width="9.140625" style="1"/>
    <col min="3837" max="3837" width="11.28515625" style="1" customWidth="1"/>
    <col min="3838" max="3838" width="50.28515625" style="1" customWidth="1"/>
    <col min="3839" max="3839" width="7.7109375" style="1" customWidth="1"/>
    <col min="3840" max="3840" width="20.7109375" style="1" customWidth="1"/>
    <col min="3841" max="3841" width="13.7109375" style="1" customWidth="1"/>
    <col min="3842" max="3842" width="26.42578125" style="1" customWidth="1"/>
    <col min="3843" max="3844" width="9.140625" style="1"/>
    <col min="3845" max="3845" width="12.7109375" style="1" bestFit="1" customWidth="1"/>
    <col min="3846" max="3846" width="12.85546875" style="1" bestFit="1" customWidth="1"/>
    <col min="3847" max="3847" width="9.140625" style="1"/>
    <col min="3848" max="3848" width="13.28515625" style="1" customWidth="1"/>
    <col min="3849" max="3849" width="8.5703125" style="1" customWidth="1"/>
    <col min="3850" max="4092" width="9.140625" style="1"/>
    <col min="4093" max="4093" width="11.28515625" style="1" customWidth="1"/>
    <col min="4094" max="4094" width="50.28515625" style="1" customWidth="1"/>
    <col min="4095" max="4095" width="7.7109375" style="1" customWidth="1"/>
    <col min="4096" max="4096" width="20.7109375" style="1" customWidth="1"/>
    <col min="4097" max="4097" width="13.7109375" style="1" customWidth="1"/>
    <col min="4098" max="4098" width="26.42578125" style="1" customWidth="1"/>
    <col min="4099" max="4100" width="9.140625" style="1"/>
    <col min="4101" max="4101" width="12.7109375" style="1" bestFit="1" customWidth="1"/>
    <col min="4102" max="4102" width="12.85546875" style="1" bestFit="1" customWidth="1"/>
    <col min="4103" max="4103" width="9.140625" style="1"/>
    <col min="4104" max="4104" width="13.28515625" style="1" customWidth="1"/>
    <col min="4105" max="4105" width="8.5703125" style="1" customWidth="1"/>
    <col min="4106" max="4348" width="9.140625" style="1"/>
    <col min="4349" max="4349" width="11.28515625" style="1" customWidth="1"/>
    <col min="4350" max="4350" width="50.28515625" style="1" customWidth="1"/>
    <col min="4351" max="4351" width="7.7109375" style="1" customWidth="1"/>
    <col min="4352" max="4352" width="20.7109375" style="1" customWidth="1"/>
    <col min="4353" max="4353" width="13.7109375" style="1" customWidth="1"/>
    <col min="4354" max="4354" width="26.42578125" style="1" customWidth="1"/>
    <col min="4355" max="4356" width="9.140625" style="1"/>
    <col min="4357" max="4357" width="12.7109375" style="1" bestFit="1" customWidth="1"/>
    <col min="4358" max="4358" width="12.85546875" style="1" bestFit="1" customWidth="1"/>
    <col min="4359" max="4359" width="9.140625" style="1"/>
    <col min="4360" max="4360" width="13.28515625" style="1" customWidth="1"/>
    <col min="4361" max="4361" width="8.5703125" style="1" customWidth="1"/>
    <col min="4362" max="4604" width="9.140625" style="1"/>
    <col min="4605" max="4605" width="11.28515625" style="1" customWidth="1"/>
    <col min="4606" max="4606" width="50.28515625" style="1" customWidth="1"/>
    <col min="4607" max="4607" width="7.7109375" style="1" customWidth="1"/>
    <col min="4608" max="4608" width="20.7109375" style="1" customWidth="1"/>
    <col min="4609" max="4609" width="13.7109375" style="1" customWidth="1"/>
    <col min="4610" max="4610" width="26.42578125" style="1" customWidth="1"/>
    <col min="4611" max="4612" width="9.140625" style="1"/>
    <col min="4613" max="4613" width="12.7109375" style="1" bestFit="1" customWidth="1"/>
    <col min="4614" max="4614" width="12.85546875" style="1" bestFit="1" customWidth="1"/>
    <col min="4615" max="4615" width="9.140625" style="1"/>
    <col min="4616" max="4616" width="13.28515625" style="1" customWidth="1"/>
    <col min="4617" max="4617" width="8.5703125" style="1" customWidth="1"/>
    <col min="4618" max="4860" width="9.140625" style="1"/>
    <col min="4861" max="4861" width="11.28515625" style="1" customWidth="1"/>
    <col min="4862" max="4862" width="50.28515625" style="1" customWidth="1"/>
    <col min="4863" max="4863" width="7.7109375" style="1" customWidth="1"/>
    <col min="4864" max="4864" width="20.7109375" style="1" customWidth="1"/>
    <col min="4865" max="4865" width="13.7109375" style="1" customWidth="1"/>
    <col min="4866" max="4866" width="26.42578125" style="1" customWidth="1"/>
    <col min="4867" max="4868" width="9.140625" style="1"/>
    <col min="4869" max="4869" width="12.7109375" style="1" bestFit="1" customWidth="1"/>
    <col min="4870" max="4870" width="12.85546875" style="1" bestFit="1" customWidth="1"/>
    <col min="4871" max="4871" width="9.140625" style="1"/>
    <col min="4872" max="4872" width="13.28515625" style="1" customWidth="1"/>
    <col min="4873" max="4873" width="8.5703125" style="1" customWidth="1"/>
    <col min="4874" max="5116" width="9.140625" style="1"/>
    <col min="5117" max="5117" width="11.28515625" style="1" customWidth="1"/>
    <col min="5118" max="5118" width="50.28515625" style="1" customWidth="1"/>
    <col min="5119" max="5119" width="7.7109375" style="1" customWidth="1"/>
    <col min="5120" max="5120" width="20.7109375" style="1" customWidth="1"/>
    <col min="5121" max="5121" width="13.7109375" style="1" customWidth="1"/>
    <col min="5122" max="5122" width="26.42578125" style="1" customWidth="1"/>
    <col min="5123" max="5124" width="9.140625" style="1"/>
    <col min="5125" max="5125" width="12.7109375" style="1" bestFit="1" customWidth="1"/>
    <col min="5126" max="5126" width="12.85546875" style="1" bestFit="1" customWidth="1"/>
    <col min="5127" max="5127" width="9.140625" style="1"/>
    <col min="5128" max="5128" width="13.28515625" style="1" customWidth="1"/>
    <col min="5129" max="5129" width="8.5703125" style="1" customWidth="1"/>
    <col min="5130" max="5372" width="9.140625" style="1"/>
    <col min="5373" max="5373" width="11.28515625" style="1" customWidth="1"/>
    <col min="5374" max="5374" width="50.28515625" style="1" customWidth="1"/>
    <col min="5375" max="5375" width="7.7109375" style="1" customWidth="1"/>
    <col min="5376" max="5376" width="20.7109375" style="1" customWidth="1"/>
    <col min="5377" max="5377" width="13.7109375" style="1" customWidth="1"/>
    <col min="5378" max="5378" width="26.42578125" style="1" customWidth="1"/>
    <col min="5379" max="5380" width="9.140625" style="1"/>
    <col min="5381" max="5381" width="12.7109375" style="1" bestFit="1" customWidth="1"/>
    <col min="5382" max="5382" width="12.85546875" style="1" bestFit="1" customWidth="1"/>
    <col min="5383" max="5383" width="9.140625" style="1"/>
    <col min="5384" max="5384" width="13.28515625" style="1" customWidth="1"/>
    <col min="5385" max="5385" width="8.5703125" style="1" customWidth="1"/>
    <col min="5386" max="5628" width="9.140625" style="1"/>
    <col min="5629" max="5629" width="11.28515625" style="1" customWidth="1"/>
    <col min="5630" max="5630" width="50.28515625" style="1" customWidth="1"/>
    <col min="5631" max="5631" width="7.7109375" style="1" customWidth="1"/>
    <col min="5632" max="5632" width="20.7109375" style="1" customWidth="1"/>
    <col min="5633" max="5633" width="13.7109375" style="1" customWidth="1"/>
    <col min="5634" max="5634" width="26.42578125" style="1" customWidth="1"/>
    <col min="5635" max="5636" width="9.140625" style="1"/>
    <col min="5637" max="5637" width="12.7109375" style="1" bestFit="1" customWidth="1"/>
    <col min="5638" max="5638" width="12.85546875" style="1" bestFit="1" customWidth="1"/>
    <col min="5639" max="5639" width="9.140625" style="1"/>
    <col min="5640" max="5640" width="13.28515625" style="1" customWidth="1"/>
    <col min="5641" max="5641" width="8.5703125" style="1" customWidth="1"/>
    <col min="5642" max="5884" width="9.140625" style="1"/>
    <col min="5885" max="5885" width="11.28515625" style="1" customWidth="1"/>
    <col min="5886" max="5886" width="50.28515625" style="1" customWidth="1"/>
    <col min="5887" max="5887" width="7.7109375" style="1" customWidth="1"/>
    <col min="5888" max="5888" width="20.7109375" style="1" customWidth="1"/>
    <col min="5889" max="5889" width="13.7109375" style="1" customWidth="1"/>
    <col min="5890" max="5890" width="26.42578125" style="1" customWidth="1"/>
    <col min="5891" max="5892" width="9.140625" style="1"/>
    <col min="5893" max="5893" width="12.7109375" style="1" bestFit="1" customWidth="1"/>
    <col min="5894" max="5894" width="12.85546875" style="1" bestFit="1" customWidth="1"/>
    <col min="5895" max="5895" width="9.140625" style="1"/>
    <col min="5896" max="5896" width="13.28515625" style="1" customWidth="1"/>
    <col min="5897" max="5897" width="8.5703125" style="1" customWidth="1"/>
    <col min="5898" max="6140" width="9.140625" style="1"/>
    <col min="6141" max="6141" width="11.28515625" style="1" customWidth="1"/>
    <col min="6142" max="6142" width="50.28515625" style="1" customWidth="1"/>
    <col min="6143" max="6143" width="7.7109375" style="1" customWidth="1"/>
    <col min="6144" max="6144" width="20.7109375" style="1" customWidth="1"/>
    <col min="6145" max="6145" width="13.7109375" style="1" customWidth="1"/>
    <col min="6146" max="6146" width="26.42578125" style="1" customWidth="1"/>
    <col min="6147" max="6148" width="9.140625" style="1"/>
    <col min="6149" max="6149" width="12.7109375" style="1" bestFit="1" customWidth="1"/>
    <col min="6150" max="6150" width="12.85546875" style="1" bestFit="1" customWidth="1"/>
    <col min="6151" max="6151" width="9.140625" style="1"/>
    <col min="6152" max="6152" width="13.28515625" style="1" customWidth="1"/>
    <col min="6153" max="6153" width="8.5703125" style="1" customWidth="1"/>
    <col min="6154" max="6396" width="9.140625" style="1"/>
    <col min="6397" max="6397" width="11.28515625" style="1" customWidth="1"/>
    <col min="6398" max="6398" width="50.28515625" style="1" customWidth="1"/>
    <col min="6399" max="6399" width="7.7109375" style="1" customWidth="1"/>
    <col min="6400" max="6400" width="20.7109375" style="1" customWidth="1"/>
    <col min="6401" max="6401" width="13.7109375" style="1" customWidth="1"/>
    <col min="6402" max="6402" width="26.42578125" style="1" customWidth="1"/>
    <col min="6403" max="6404" width="9.140625" style="1"/>
    <col min="6405" max="6405" width="12.7109375" style="1" bestFit="1" customWidth="1"/>
    <col min="6406" max="6406" width="12.85546875" style="1" bestFit="1" customWidth="1"/>
    <col min="6407" max="6407" width="9.140625" style="1"/>
    <col min="6408" max="6408" width="13.28515625" style="1" customWidth="1"/>
    <col min="6409" max="6409" width="8.5703125" style="1" customWidth="1"/>
    <col min="6410" max="6652" width="9.140625" style="1"/>
    <col min="6653" max="6653" width="11.28515625" style="1" customWidth="1"/>
    <col min="6654" max="6654" width="50.28515625" style="1" customWidth="1"/>
    <col min="6655" max="6655" width="7.7109375" style="1" customWidth="1"/>
    <col min="6656" max="6656" width="20.7109375" style="1" customWidth="1"/>
    <col min="6657" max="6657" width="13.7109375" style="1" customWidth="1"/>
    <col min="6658" max="6658" width="26.42578125" style="1" customWidth="1"/>
    <col min="6659" max="6660" width="9.140625" style="1"/>
    <col min="6661" max="6661" width="12.7109375" style="1" bestFit="1" customWidth="1"/>
    <col min="6662" max="6662" width="12.85546875" style="1" bestFit="1" customWidth="1"/>
    <col min="6663" max="6663" width="9.140625" style="1"/>
    <col min="6664" max="6664" width="13.28515625" style="1" customWidth="1"/>
    <col min="6665" max="6665" width="8.5703125" style="1" customWidth="1"/>
    <col min="6666" max="6908" width="9.140625" style="1"/>
    <col min="6909" max="6909" width="11.28515625" style="1" customWidth="1"/>
    <col min="6910" max="6910" width="50.28515625" style="1" customWidth="1"/>
    <col min="6911" max="6911" width="7.7109375" style="1" customWidth="1"/>
    <col min="6912" max="6912" width="20.7109375" style="1" customWidth="1"/>
    <col min="6913" max="6913" width="13.7109375" style="1" customWidth="1"/>
    <col min="6914" max="6914" width="26.42578125" style="1" customWidth="1"/>
    <col min="6915" max="6916" width="9.140625" style="1"/>
    <col min="6917" max="6917" width="12.7109375" style="1" bestFit="1" customWidth="1"/>
    <col min="6918" max="6918" width="12.85546875" style="1" bestFit="1" customWidth="1"/>
    <col min="6919" max="6919" width="9.140625" style="1"/>
    <col min="6920" max="6920" width="13.28515625" style="1" customWidth="1"/>
    <col min="6921" max="6921" width="8.5703125" style="1" customWidth="1"/>
    <col min="6922" max="7164" width="9.140625" style="1"/>
    <col min="7165" max="7165" width="11.28515625" style="1" customWidth="1"/>
    <col min="7166" max="7166" width="50.28515625" style="1" customWidth="1"/>
    <col min="7167" max="7167" width="7.7109375" style="1" customWidth="1"/>
    <col min="7168" max="7168" width="20.7109375" style="1" customWidth="1"/>
    <col min="7169" max="7169" width="13.7109375" style="1" customWidth="1"/>
    <col min="7170" max="7170" width="26.42578125" style="1" customWidth="1"/>
    <col min="7171" max="7172" width="9.140625" style="1"/>
    <col min="7173" max="7173" width="12.7109375" style="1" bestFit="1" customWidth="1"/>
    <col min="7174" max="7174" width="12.85546875" style="1" bestFit="1" customWidth="1"/>
    <col min="7175" max="7175" width="9.140625" style="1"/>
    <col min="7176" max="7176" width="13.28515625" style="1" customWidth="1"/>
    <col min="7177" max="7177" width="8.5703125" style="1" customWidth="1"/>
    <col min="7178" max="7420" width="9.140625" style="1"/>
    <col min="7421" max="7421" width="11.28515625" style="1" customWidth="1"/>
    <col min="7422" max="7422" width="50.28515625" style="1" customWidth="1"/>
    <col min="7423" max="7423" width="7.7109375" style="1" customWidth="1"/>
    <col min="7424" max="7424" width="20.7109375" style="1" customWidth="1"/>
    <col min="7425" max="7425" width="13.7109375" style="1" customWidth="1"/>
    <col min="7426" max="7426" width="26.42578125" style="1" customWidth="1"/>
    <col min="7427" max="7428" width="9.140625" style="1"/>
    <col min="7429" max="7429" width="12.7109375" style="1" bestFit="1" customWidth="1"/>
    <col min="7430" max="7430" width="12.85546875" style="1" bestFit="1" customWidth="1"/>
    <col min="7431" max="7431" width="9.140625" style="1"/>
    <col min="7432" max="7432" width="13.28515625" style="1" customWidth="1"/>
    <col min="7433" max="7433" width="8.5703125" style="1" customWidth="1"/>
    <col min="7434" max="7676" width="9.140625" style="1"/>
    <col min="7677" max="7677" width="11.28515625" style="1" customWidth="1"/>
    <col min="7678" max="7678" width="50.28515625" style="1" customWidth="1"/>
    <col min="7679" max="7679" width="7.7109375" style="1" customWidth="1"/>
    <col min="7680" max="7680" width="20.7109375" style="1" customWidth="1"/>
    <col min="7681" max="7681" width="13.7109375" style="1" customWidth="1"/>
    <col min="7682" max="7682" width="26.42578125" style="1" customWidth="1"/>
    <col min="7683" max="7684" width="9.140625" style="1"/>
    <col min="7685" max="7685" width="12.7109375" style="1" bestFit="1" customWidth="1"/>
    <col min="7686" max="7686" width="12.85546875" style="1" bestFit="1" customWidth="1"/>
    <col min="7687" max="7687" width="9.140625" style="1"/>
    <col min="7688" max="7688" width="13.28515625" style="1" customWidth="1"/>
    <col min="7689" max="7689" width="8.5703125" style="1" customWidth="1"/>
    <col min="7690" max="7932" width="9.140625" style="1"/>
    <col min="7933" max="7933" width="11.28515625" style="1" customWidth="1"/>
    <col min="7934" max="7934" width="50.28515625" style="1" customWidth="1"/>
    <col min="7935" max="7935" width="7.7109375" style="1" customWidth="1"/>
    <col min="7936" max="7936" width="20.7109375" style="1" customWidth="1"/>
    <col min="7937" max="7937" width="13.7109375" style="1" customWidth="1"/>
    <col min="7938" max="7938" width="26.42578125" style="1" customWidth="1"/>
    <col min="7939" max="7940" width="9.140625" style="1"/>
    <col min="7941" max="7941" width="12.7109375" style="1" bestFit="1" customWidth="1"/>
    <col min="7942" max="7942" width="12.85546875" style="1" bestFit="1" customWidth="1"/>
    <col min="7943" max="7943" width="9.140625" style="1"/>
    <col min="7944" max="7944" width="13.28515625" style="1" customWidth="1"/>
    <col min="7945" max="7945" width="8.5703125" style="1" customWidth="1"/>
    <col min="7946" max="8188" width="9.140625" style="1"/>
    <col min="8189" max="8189" width="11.28515625" style="1" customWidth="1"/>
    <col min="8190" max="8190" width="50.28515625" style="1" customWidth="1"/>
    <col min="8191" max="8191" width="7.7109375" style="1" customWidth="1"/>
    <col min="8192" max="8192" width="20.7109375" style="1" customWidth="1"/>
    <col min="8193" max="8193" width="13.7109375" style="1" customWidth="1"/>
    <col min="8194" max="8194" width="26.42578125" style="1" customWidth="1"/>
    <col min="8195" max="8196" width="9.140625" style="1"/>
    <col min="8197" max="8197" width="12.7109375" style="1" bestFit="1" customWidth="1"/>
    <col min="8198" max="8198" width="12.85546875" style="1" bestFit="1" customWidth="1"/>
    <col min="8199" max="8199" width="9.140625" style="1"/>
    <col min="8200" max="8200" width="13.28515625" style="1" customWidth="1"/>
    <col min="8201" max="8201" width="8.5703125" style="1" customWidth="1"/>
    <col min="8202" max="8444" width="9.140625" style="1"/>
    <col min="8445" max="8445" width="11.28515625" style="1" customWidth="1"/>
    <col min="8446" max="8446" width="50.28515625" style="1" customWidth="1"/>
    <col min="8447" max="8447" width="7.7109375" style="1" customWidth="1"/>
    <col min="8448" max="8448" width="20.7109375" style="1" customWidth="1"/>
    <col min="8449" max="8449" width="13.7109375" style="1" customWidth="1"/>
    <col min="8450" max="8450" width="26.42578125" style="1" customWidth="1"/>
    <col min="8451" max="8452" width="9.140625" style="1"/>
    <col min="8453" max="8453" width="12.7109375" style="1" bestFit="1" customWidth="1"/>
    <col min="8454" max="8454" width="12.85546875" style="1" bestFit="1" customWidth="1"/>
    <col min="8455" max="8455" width="9.140625" style="1"/>
    <col min="8456" max="8456" width="13.28515625" style="1" customWidth="1"/>
    <col min="8457" max="8457" width="8.5703125" style="1" customWidth="1"/>
    <col min="8458" max="8700" width="9.140625" style="1"/>
    <col min="8701" max="8701" width="11.28515625" style="1" customWidth="1"/>
    <col min="8702" max="8702" width="50.28515625" style="1" customWidth="1"/>
    <col min="8703" max="8703" width="7.7109375" style="1" customWidth="1"/>
    <col min="8704" max="8704" width="20.7109375" style="1" customWidth="1"/>
    <col min="8705" max="8705" width="13.7109375" style="1" customWidth="1"/>
    <col min="8706" max="8706" width="26.42578125" style="1" customWidth="1"/>
    <col min="8707" max="8708" width="9.140625" style="1"/>
    <col min="8709" max="8709" width="12.7109375" style="1" bestFit="1" customWidth="1"/>
    <col min="8710" max="8710" width="12.85546875" style="1" bestFit="1" customWidth="1"/>
    <col min="8711" max="8711" width="9.140625" style="1"/>
    <col min="8712" max="8712" width="13.28515625" style="1" customWidth="1"/>
    <col min="8713" max="8713" width="8.5703125" style="1" customWidth="1"/>
    <col min="8714" max="8956" width="9.140625" style="1"/>
    <col min="8957" max="8957" width="11.28515625" style="1" customWidth="1"/>
    <col min="8958" max="8958" width="50.28515625" style="1" customWidth="1"/>
    <col min="8959" max="8959" width="7.7109375" style="1" customWidth="1"/>
    <col min="8960" max="8960" width="20.7109375" style="1" customWidth="1"/>
    <col min="8961" max="8961" width="13.7109375" style="1" customWidth="1"/>
    <col min="8962" max="8962" width="26.42578125" style="1" customWidth="1"/>
    <col min="8963" max="8964" width="9.140625" style="1"/>
    <col min="8965" max="8965" width="12.7109375" style="1" bestFit="1" customWidth="1"/>
    <col min="8966" max="8966" width="12.85546875" style="1" bestFit="1" customWidth="1"/>
    <col min="8967" max="8967" width="9.140625" style="1"/>
    <col min="8968" max="8968" width="13.28515625" style="1" customWidth="1"/>
    <col min="8969" max="8969" width="8.5703125" style="1" customWidth="1"/>
    <col min="8970" max="9212" width="9.140625" style="1"/>
    <col min="9213" max="9213" width="11.28515625" style="1" customWidth="1"/>
    <col min="9214" max="9214" width="50.28515625" style="1" customWidth="1"/>
    <col min="9215" max="9215" width="7.7109375" style="1" customWidth="1"/>
    <col min="9216" max="9216" width="20.7109375" style="1" customWidth="1"/>
    <col min="9217" max="9217" width="13.7109375" style="1" customWidth="1"/>
    <col min="9218" max="9218" width="26.42578125" style="1" customWidth="1"/>
    <col min="9219" max="9220" width="9.140625" style="1"/>
    <col min="9221" max="9221" width="12.7109375" style="1" bestFit="1" customWidth="1"/>
    <col min="9222" max="9222" width="12.85546875" style="1" bestFit="1" customWidth="1"/>
    <col min="9223" max="9223" width="9.140625" style="1"/>
    <col min="9224" max="9224" width="13.28515625" style="1" customWidth="1"/>
    <col min="9225" max="9225" width="8.5703125" style="1" customWidth="1"/>
    <col min="9226" max="9468" width="9.140625" style="1"/>
    <col min="9469" max="9469" width="11.28515625" style="1" customWidth="1"/>
    <col min="9470" max="9470" width="50.28515625" style="1" customWidth="1"/>
    <col min="9471" max="9471" width="7.7109375" style="1" customWidth="1"/>
    <col min="9472" max="9472" width="20.7109375" style="1" customWidth="1"/>
    <col min="9473" max="9473" width="13.7109375" style="1" customWidth="1"/>
    <col min="9474" max="9474" width="26.42578125" style="1" customWidth="1"/>
    <col min="9475" max="9476" width="9.140625" style="1"/>
    <col min="9477" max="9477" width="12.7109375" style="1" bestFit="1" customWidth="1"/>
    <col min="9478" max="9478" width="12.85546875" style="1" bestFit="1" customWidth="1"/>
    <col min="9479" max="9479" width="9.140625" style="1"/>
    <col min="9480" max="9480" width="13.28515625" style="1" customWidth="1"/>
    <col min="9481" max="9481" width="8.5703125" style="1" customWidth="1"/>
    <col min="9482" max="9724" width="9.140625" style="1"/>
    <col min="9725" max="9725" width="11.28515625" style="1" customWidth="1"/>
    <col min="9726" max="9726" width="50.28515625" style="1" customWidth="1"/>
    <col min="9727" max="9727" width="7.7109375" style="1" customWidth="1"/>
    <col min="9728" max="9728" width="20.7109375" style="1" customWidth="1"/>
    <col min="9729" max="9729" width="13.7109375" style="1" customWidth="1"/>
    <col min="9730" max="9730" width="26.42578125" style="1" customWidth="1"/>
    <col min="9731" max="9732" width="9.140625" style="1"/>
    <col min="9733" max="9733" width="12.7109375" style="1" bestFit="1" customWidth="1"/>
    <col min="9734" max="9734" width="12.85546875" style="1" bestFit="1" customWidth="1"/>
    <col min="9735" max="9735" width="9.140625" style="1"/>
    <col min="9736" max="9736" width="13.28515625" style="1" customWidth="1"/>
    <col min="9737" max="9737" width="8.5703125" style="1" customWidth="1"/>
    <col min="9738" max="9980" width="9.140625" style="1"/>
    <col min="9981" max="9981" width="11.28515625" style="1" customWidth="1"/>
    <col min="9982" max="9982" width="50.28515625" style="1" customWidth="1"/>
    <col min="9983" max="9983" width="7.7109375" style="1" customWidth="1"/>
    <col min="9984" max="9984" width="20.7109375" style="1" customWidth="1"/>
    <col min="9985" max="9985" width="13.7109375" style="1" customWidth="1"/>
    <col min="9986" max="9986" width="26.42578125" style="1" customWidth="1"/>
    <col min="9987" max="9988" width="9.140625" style="1"/>
    <col min="9989" max="9989" width="12.7109375" style="1" bestFit="1" customWidth="1"/>
    <col min="9990" max="9990" width="12.85546875" style="1" bestFit="1" customWidth="1"/>
    <col min="9991" max="9991" width="9.140625" style="1"/>
    <col min="9992" max="9992" width="13.28515625" style="1" customWidth="1"/>
    <col min="9993" max="9993" width="8.5703125" style="1" customWidth="1"/>
    <col min="9994" max="10236" width="9.140625" style="1"/>
    <col min="10237" max="10237" width="11.28515625" style="1" customWidth="1"/>
    <col min="10238" max="10238" width="50.28515625" style="1" customWidth="1"/>
    <col min="10239" max="10239" width="7.7109375" style="1" customWidth="1"/>
    <col min="10240" max="10240" width="20.7109375" style="1" customWidth="1"/>
    <col min="10241" max="10241" width="13.7109375" style="1" customWidth="1"/>
    <col min="10242" max="10242" width="26.42578125" style="1" customWidth="1"/>
    <col min="10243" max="10244" width="9.140625" style="1"/>
    <col min="10245" max="10245" width="12.7109375" style="1" bestFit="1" customWidth="1"/>
    <col min="10246" max="10246" width="12.85546875" style="1" bestFit="1" customWidth="1"/>
    <col min="10247" max="10247" width="9.140625" style="1"/>
    <col min="10248" max="10248" width="13.28515625" style="1" customWidth="1"/>
    <col min="10249" max="10249" width="8.5703125" style="1" customWidth="1"/>
    <col min="10250" max="10492" width="9.140625" style="1"/>
    <col min="10493" max="10493" width="11.28515625" style="1" customWidth="1"/>
    <col min="10494" max="10494" width="50.28515625" style="1" customWidth="1"/>
    <col min="10495" max="10495" width="7.7109375" style="1" customWidth="1"/>
    <col min="10496" max="10496" width="20.7109375" style="1" customWidth="1"/>
    <col min="10497" max="10497" width="13.7109375" style="1" customWidth="1"/>
    <col min="10498" max="10498" width="26.42578125" style="1" customWidth="1"/>
    <col min="10499" max="10500" width="9.140625" style="1"/>
    <col min="10501" max="10501" width="12.7109375" style="1" bestFit="1" customWidth="1"/>
    <col min="10502" max="10502" width="12.85546875" style="1" bestFit="1" customWidth="1"/>
    <col min="10503" max="10503" width="9.140625" style="1"/>
    <col min="10504" max="10504" width="13.28515625" style="1" customWidth="1"/>
    <col min="10505" max="10505" width="8.5703125" style="1" customWidth="1"/>
    <col min="10506" max="10748" width="9.140625" style="1"/>
    <col min="10749" max="10749" width="11.28515625" style="1" customWidth="1"/>
    <col min="10750" max="10750" width="50.28515625" style="1" customWidth="1"/>
    <col min="10751" max="10751" width="7.7109375" style="1" customWidth="1"/>
    <col min="10752" max="10752" width="20.7109375" style="1" customWidth="1"/>
    <col min="10753" max="10753" width="13.7109375" style="1" customWidth="1"/>
    <col min="10754" max="10754" width="26.42578125" style="1" customWidth="1"/>
    <col min="10755" max="10756" width="9.140625" style="1"/>
    <col min="10757" max="10757" width="12.7109375" style="1" bestFit="1" customWidth="1"/>
    <col min="10758" max="10758" width="12.85546875" style="1" bestFit="1" customWidth="1"/>
    <col min="10759" max="10759" width="9.140625" style="1"/>
    <col min="10760" max="10760" width="13.28515625" style="1" customWidth="1"/>
    <col min="10761" max="10761" width="8.5703125" style="1" customWidth="1"/>
    <col min="10762" max="11004" width="9.140625" style="1"/>
    <col min="11005" max="11005" width="11.28515625" style="1" customWidth="1"/>
    <col min="11006" max="11006" width="50.28515625" style="1" customWidth="1"/>
    <col min="11007" max="11007" width="7.7109375" style="1" customWidth="1"/>
    <col min="11008" max="11008" width="20.7109375" style="1" customWidth="1"/>
    <col min="11009" max="11009" width="13.7109375" style="1" customWidth="1"/>
    <col min="11010" max="11010" width="26.42578125" style="1" customWidth="1"/>
    <col min="11011" max="11012" width="9.140625" style="1"/>
    <col min="11013" max="11013" width="12.7109375" style="1" bestFit="1" customWidth="1"/>
    <col min="11014" max="11014" width="12.85546875" style="1" bestFit="1" customWidth="1"/>
    <col min="11015" max="11015" width="9.140625" style="1"/>
    <col min="11016" max="11016" width="13.28515625" style="1" customWidth="1"/>
    <col min="11017" max="11017" width="8.5703125" style="1" customWidth="1"/>
    <col min="11018" max="11260" width="9.140625" style="1"/>
    <col min="11261" max="11261" width="11.28515625" style="1" customWidth="1"/>
    <col min="11262" max="11262" width="50.28515625" style="1" customWidth="1"/>
    <col min="11263" max="11263" width="7.7109375" style="1" customWidth="1"/>
    <col min="11264" max="11264" width="20.7109375" style="1" customWidth="1"/>
    <col min="11265" max="11265" width="13.7109375" style="1" customWidth="1"/>
    <col min="11266" max="11266" width="26.42578125" style="1" customWidth="1"/>
    <col min="11267" max="11268" width="9.140625" style="1"/>
    <col min="11269" max="11269" width="12.7109375" style="1" bestFit="1" customWidth="1"/>
    <col min="11270" max="11270" width="12.85546875" style="1" bestFit="1" customWidth="1"/>
    <col min="11271" max="11271" width="9.140625" style="1"/>
    <col min="11272" max="11272" width="13.28515625" style="1" customWidth="1"/>
    <col min="11273" max="11273" width="8.5703125" style="1" customWidth="1"/>
    <col min="11274" max="11516" width="9.140625" style="1"/>
    <col min="11517" max="11517" width="11.28515625" style="1" customWidth="1"/>
    <col min="11518" max="11518" width="50.28515625" style="1" customWidth="1"/>
    <col min="11519" max="11519" width="7.7109375" style="1" customWidth="1"/>
    <col min="11520" max="11520" width="20.7109375" style="1" customWidth="1"/>
    <col min="11521" max="11521" width="13.7109375" style="1" customWidth="1"/>
    <col min="11522" max="11522" width="26.42578125" style="1" customWidth="1"/>
    <col min="11523" max="11524" width="9.140625" style="1"/>
    <col min="11525" max="11525" width="12.7109375" style="1" bestFit="1" customWidth="1"/>
    <col min="11526" max="11526" width="12.85546875" style="1" bestFit="1" customWidth="1"/>
    <col min="11527" max="11527" width="9.140625" style="1"/>
    <col min="11528" max="11528" width="13.28515625" style="1" customWidth="1"/>
    <col min="11529" max="11529" width="8.5703125" style="1" customWidth="1"/>
    <col min="11530" max="11772" width="9.140625" style="1"/>
    <col min="11773" max="11773" width="11.28515625" style="1" customWidth="1"/>
    <col min="11774" max="11774" width="50.28515625" style="1" customWidth="1"/>
    <col min="11775" max="11775" width="7.7109375" style="1" customWidth="1"/>
    <col min="11776" max="11776" width="20.7109375" style="1" customWidth="1"/>
    <col min="11777" max="11777" width="13.7109375" style="1" customWidth="1"/>
    <col min="11778" max="11778" width="26.42578125" style="1" customWidth="1"/>
    <col min="11779" max="11780" width="9.140625" style="1"/>
    <col min="11781" max="11781" width="12.7109375" style="1" bestFit="1" customWidth="1"/>
    <col min="11782" max="11782" width="12.85546875" style="1" bestFit="1" customWidth="1"/>
    <col min="11783" max="11783" width="9.140625" style="1"/>
    <col min="11784" max="11784" width="13.28515625" style="1" customWidth="1"/>
    <col min="11785" max="11785" width="8.5703125" style="1" customWidth="1"/>
    <col min="11786" max="12028" width="9.140625" style="1"/>
    <col min="12029" max="12029" width="11.28515625" style="1" customWidth="1"/>
    <col min="12030" max="12030" width="50.28515625" style="1" customWidth="1"/>
    <col min="12031" max="12031" width="7.7109375" style="1" customWidth="1"/>
    <col min="12032" max="12032" width="20.7109375" style="1" customWidth="1"/>
    <col min="12033" max="12033" width="13.7109375" style="1" customWidth="1"/>
    <col min="12034" max="12034" width="26.42578125" style="1" customWidth="1"/>
    <col min="12035" max="12036" width="9.140625" style="1"/>
    <col min="12037" max="12037" width="12.7109375" style="1" bestFit="1" customWidth="1"/>
    <col min="12038" max="12038" width="12.85546875" style="1" bestFit="1" customWidth="1"/>
    <col min="12039" max="12039" width="9.140625" style="1"/>
    <col min="12040" max="12040" width="13.28515625" style="1" customWidth="1"/>
    <col min="12041" max="12041" width="8.5703125" style="1" customWidth="1"/>
    <col min="12042" max="12284" width="9.140625" style="1"/>
    <col min="12285" max="12285" width="11.28515625" style="1" customWidth="1"/>
    <col min="12286" max="12286" width="50.28515625" style="1" customWidth="1"/>
    <col min="12287" max="12287" width="7.7109375" style="1" customWidth="1"/>
    <col min="12288" max="12288" width="20.7109375" style="1" customWidth="1"/>
    <col min="12289" max="12289" width="13.7109375" style="1" customWidth="1"/>
    <col min="12290" max="12290" width="26.42578125" style="1" customWidth="1"/>
    <col min="12291" max="12292" width="9.140625" style="1"/>
    <col min="12293" max="12293" width="12.7109375" style="1" bestFit="1" customWidth="1"/>
    <col min="12294" max="12294" width="12.85546875" style="1" bestFit="1" customWidth="1"/>
    <col min="12295" max="12295" width="9.140625" style="1"/>
    <col min="12296" max="12296" width="13.28515625" style="1" customWidth="1"/>
    <col min="12297" max="12297" width="8.5703125" style="1" customWidth="1"/>
    <col min="12298" max="12540" width="9.140625" style="1"/>
    <col min="12541" max="12541" width="11.28515625" style="1" customWidth="1"/>
    <col min="12542" max="12542" width="50.28515625" style="1" customWidth="1"/>
    <col min="12543" max="12543" width="7.7109375" style="1" customWidth="1"/>
    <col min="12544" max="12544" width="20.7109375" style="1" customWidth="1"/>
    <col min="12545" max="12545" width="13.7109375" style="1" customWidth="1"/>
    <col min="12546" max="12546" width="26.42578125" style="1" customWidth="1"/>
    <col min="12547" max="12548" width="9.140625" style="1"/>
    <col min="12549" max="12549" width="12.7109375" style="1" bestFit="1" customWidth="1"/>
    <col min="12550" max="12550" width="12.85546875" style="1" bestFit="1" customWidth="1"/>
    <col min="12551" max="12551" width="9.140625" style="1"/>
    <col min="12552" max="12552" width="13.28515625" style="1" customWidth="1"/>
    <col min="12553" max="12553" width="8.5703125" style="1" customWidth="1"/>
    <col min="12554" max="12796" width="9.140625" style="1"/>
    <col min="12797" max="12797" width="11.28515625" style="1" customWidth="1"/>
    <col min="12798" max="12798" width="50.28515625" style="1" customWidth="1"/>
    <col min="12799" max="12799" width="7.7109375" style="1" customWidth="1"/>
    <col min="12800" max="12800" width="20.7109375" style="1" customWidth="1"/>
    <col min="12801" max="12801" width="13.7109375" style="1" customWidth="1"/>
    <col min="12802" max="12802" width="26.42578125" style="1" customWidth="1"/>
    <col min="12803" max="12804" width="9.140625" style="1"/>
    <col min="12805" max="12805" width="12.7109375" style="1" bestFit="1" customWidth="1"/>
    <col min="12806" max="12806" width="12.85546875" style="1" bestFit="1" customWidth="1"/>
    <col min="12807" max="12807" width="9.140625" style="1"/>
    <col min="12808" max="12808" width="13.28515625" style="1" customWidth="1"/>
    <col min="12809" max="12809" width="8.5703125" style="1" customWidth="1"/>
    <col min="12810" max="13052" width="9.140625" style="1"/>
    <col min="13053" max="13053" width="11.28515625" style="1" customWidth="1"/>
    <col min="13054" max="13054" width="50.28515625" style="1" customWidth="1"/>
    <col min="13055" max="13055" width="7.7109375" style="1" customWidth="1"/>
    <col min="13056" max="13056" width="20.7109375" style="1" customWidth="1"/>
    <col min="13057" max="13057" width="13.7109375" style="1" customWidth="1"/>
    <col min="13058" max="13058" width="26.42578125" style="1" customWidth="1"/>
    <col min="13059" max="13060" width="9.140625" style="1"/>
    <col min="13061" max="13061" width="12.7109375" style="1" bestFit="1" customWidth="1"/>
    <col min="13062" max="13062" width="12.85546875" style="1" bestFit="1" customWidth="1"/>
    <col min="13063" max="13063" width="9.140625" style="1"/>
    <col min="13064" max="13064" width="13.28515625" style="1" customWidth="1"/>
    <col min="13065" max="13065" width="8.5703125" style="1" customWidth="1"/>
    <col min="13066" max="13308" width="9.140625" style="1"/>
    <col min="13309" max="13309" width="11.28515625" style="1" customWidth="1"/>
    <col min="13310" max="13310" width="50.28515625" style="1" customWidth="1"/>
    <col min="13311" max="13311" width="7.7109375" style="1" customWidth="1"/>
    <col min="13312" max="13312" width="20.7109375" style="1" customWidth="1"/>
    <col min="13313" max="13313" width="13.7109375" style="1" customWidth="1"/>
    <col min="13314" max="13314" width="26.42578125" style="1" customWidth="1"/>
    <col min="13315" max="13316" width="9.140625" style="1"/>
    <col min="13317" max="13317" width="12.7109375" style="1" bestFit="1" customWidth="1"/>
    <col min="13318" max="13318" width="12.85546875" style="1" bestFit="1" customWidth="1"/>
    <col min="13319" max="13319" width="9.140625" style="1"/>
    <col min="13320" max="13320" width="13.28515625" style="1" customWidth="1"/>
    <col min="13321" max="13321" width="8.5703125" style="1" customWidth="1"/>
    <col min="13322" max="13564" width="9.140625" style="1"/>
    <col min="13565" max="13565" width="11.28515625" style="1" customWidth="1"/>
    <col min="13566" max="13566" width="50.28515625" style="1" customWidth="1"/>
    <col min="13567" max="13567" width="7.7109375" style="1" customWidth="1"/>
    <col min="13568" max="13568" width="20.7109375" style="1" customWidth="1"/>
    <col min="13569" max="13569" width="13.7109375" style="1" customWidth="1"/>
    <col min="13570" max="13570" width="26.42578125" style="1" customWidth="1"/>
    <col min="13571" max="13572" width="9.140625" style="1"/>
    <col min="13573" max="13573" width="12.7109375" style="1" bestFit="1" customWidth="1"/>
    <col min="13574" max="13574" width="12.85546875" style="1" bestFit="1" customWidth="1"/>
    <col min="13575" max="13575" width="9.140625" style="1"/>
    <col min="13576" max="13576" width="13.28515625" style="1" customWidth="1"/>
    <col min="13577" max="13577" width="8.5703125" style="1" customWidth="1"/>
    <col min="13578" max="13820" width="9.140625" style="1"/>
    <col min="13821" max="13821" width="11.28515625" style="1" customWidth="1"/>
    <col min="13822" max="13822" width="50.28515625" style="1" customWidth="1"/>
    <col min="13823" max="13823" width="7.7109375" style="1" customWidth="1"/>
    <col min="13824" max="13824" width="20.7109375" style="1" customWidth="1"/>
    <col min="13825" max="13825" width="13.7109375" style="1" customWidth="1"/>
    <col min="13826" max="13826" width="26.42578125" style="1" customWidth="1"/>
    <col min="13827" max="13828" width="9.140625" style="1"/>
    <col min="13829" max="13829" width="12.7109375" style="1" bestFit="1" customWidth="1"/>
    <col min="13830" max="13830" width="12.85546875" style="1" bestFit="1" customWidth="1"/>
    <col min="13831" max="13831" width="9.140625" style="1"/>
    <col min="13832" max="13832" width="13.28515625" style="1" customWidth="1"/>
    <col min="13833" max="13833" width="8.5703125" style="1" customWidth="1"/>
    <col min="13834" max="14076" width="9.140625" style="1"/>
    <col min="14077" max="14077" width="11.28515625" style="1" customWidth="1"/>
    <col min="14078" max="14078" width="50.28515625" style="1" customWidth="1"/>
    <col min="14079" max="14079" width="7.7109375" style="1" customWidth="1"/>
    <col min="14080" max="14080" width="20.7109375" style="1" customWidth="1"/>
    <col min="14081" max="14081" width="13.7109375" style="1" customWidth="1"/>
    <col min="14082" max="14082" width="26.42578125" style="1" customWidth="1"/>
    <col min="14083" max="14084" width="9.140625" style="1"/>
    <col min="14085" max="14085" width="12.7109375" style="1" bestFit="1" customWidth="1"/>
    <col min="14086" max="14086" width="12.85546875" style="1" bestFit="1" customWidth="1"/>
    <col min="14087" max="14087" width="9.140625" style="1"/>
    <col min="14088" max="14088" width="13.28515625" style="1" customWidth="1"/>
    <col min="14089" max="14089" width="8.5703125" style="1" customWidth="1"/>
    <col min="14090" max="14332" width="9.140625" style="1"/>
    <col min="14333" max="14333" width="11.28515625" style="1" customWidth="1"/>
    <col min="14334" max="14334" width="50.28515625" style="1" customWidth="1"/>
    <col min="14335" max="14335" width="7.7109375" style="1" customWidth="1"/>
    <col min="14336" max="14336" width="20.7109375" style="1" customWidth="1"/>
    <col min="14337" max="14337" width="13.7109375" style="1" customWidth="1"/>
    <col min="14338" max="14338" width="26.42578125" style="1" customWidth="1"/>
    <col min="14339" max="14340" width="9.140625" style="1"/>
    <col min="14341" max="14341" width="12.7109375" style="1" bestFit="1" customWidth="1"/>
    <col min="14342" max="14342" width="12.85546875" style="1" bestFit="1" customWidth="1"/>
    <col min="14343" max="14343" width="9.140625" style="1"/>
    <col min="14344" max="14344" width="13.28515625" style="1" customWidth="1"/>
    <col min="14345" max="14345" width="8.5703125" style="1" customWidth="1"/>
    <col min="14346" max="14588" width="9.140625" style="1"/>
    <col min="14589" max="14589" width="11.28515625" style="1" customWidth="1"/>
    <col min="14590" max="14590" width="50.28515625" style="1" customWidth="1"/>
    <col min="14591" max="14591" width="7.7109375" style="1" customWidth="1"/>
    <col min="14592" max="14592" width="20.7109375" style="1" customWidth="1"/>
    <col min="14593" max="14593" width="13.7109375" style="1" customWidth="1"/>
    <col min="14594" max="14594" width="26.42578125" style="1" customWidth="1"/>
    <col min="14595" max="14596" width="9.140625" style="1"/>
    <col min="14597" max="14597" width="12.7109375" style="1" bestFit="1" customWidth="1"/>
    <col min="14598" max="14598" width="12.85546875" style="1" bestFit="1" customWidth="1"/>
    <col min="14599" max="14599" width="9.140625" style="1"/>
    <col min="14600" max="14600" width="13.28515625" style="1" customWidth="1"/>
    <col min="14601" max="14601" width="8.5703125" style="1" customWidth="1"/>
    <col min="14602" max="14844" width="9.140625" style="1"/>
    <col min="14845" max="14845" width="11.28515625" style="1" customWidth="1"/>
    <col min="14846" max="14846" width="50.28515625" style="1" customWidth="1"/>
    <col min="14847" max="14847" width="7.7109375" style="1" customWidth="1"/>
    <col min="14848" max="14848" width="20.7109375" style="1" customWidth="1"/>
    <col min="14849" max="14849" width="13.7109375" style="1" customWidth="1"/>
    <col min="14850" max="14850" width="26.42578125" style="1" customWidth="1"/>
    <col min="14851" max="14852" width="9.140625" style="1"/>
    <col min="14853" max="14853" width="12.7109375" style="1" bestFit="1" customWidth="1"/>
    <col min="14854" max="14854" width="12.85546875" style="1" bestFit="1" customWidth="1"/>
    <col min="14855" max="14855" width="9.140625" style="1"/>
    <col min="14856" max="14856" width="13.28515625" style="1" customWidth="1"/>
    <col min="14857" max="14857" width="8.5703125" style="1" customWidth="1"/>
    <col min="14858" max="15100" width="9.140625" style="1"/>
    <col min="15101" max="15101" width="11.28515625" style="1" customWidth="1"/>
    <col min="15102" max="15102" width="50.28515625" style="1" customWidth="1"/>
    <col min="15103" max="15103" width="7.7109375" style="1" customWidth="1"/>
    <col min="15104" max="15104" width="20.7109375" style="1" customWidth="1"/>
    <col min="15105" max="15105" width="13.7109375" style="1" customWidth="1"/>
    <col min="15106" max="15106" width="26.42578125" style="1" customWidth="1"/>
    <col min="15107" max="15108" width="9.140625" style="1"/>
    <col min="15109" max="15109" width="12.7109375" style="1" bestFit="1" customWidth="1"/>
    <col min="15110" max="15110" width="12.85546875" style="1" bestFit="1" customWidth="1"/>
    <col min="15111" max="15111" width="9.140625" style="1"/>
    <col min="15112" max="15112" width="13.28515625" style="1" customWidth="1"/>
    <col min="15113" max="15113" width="8.5703125" style="1" customWidth="1"/>
    <col min="15114" max="15356" width="9.140625" style="1"/>
    <col min="15357" max="15357" width="11.28515625" style="1" customWidth="1"/>
    <col min="15358" max="15358" width="50.28515625" style="1" customWidth="1"/>
    <col min="15359" max="15359" width="7.7109375" style="1" customWidth="1"/>
    <col min="15360" max="15360" width="20.7109375" style="1" customWidth="1"/>
    <col min="15361" max="15361" width="13.7109375" style="1" customWidth="1"/>
    <col min="15362" max="15362" width="26.42578125" style="1" customWidth="1"/>
    <col min="15363" max="15364" width="9.140625" style="1"/>
    <col min="15365" max="15365" width="12.7109375" style="1" bestFit="1" customWidth="1"/>
    <col min="15366" max="15366" width="12.85546875" style="1" bestFit="1" customWidth="1"/>
    <col min="15367" max="15367" width="9.140625" style="1"/>
    <col min="15368" max="15368" width="13.28515625" style="1" customWidth="1"/>
    <col min="15369" max="15369" width="8.5703125" style="1" customWidth="1"/>
    <col min="15370" max="15612" width="9.140625" style="1"/>
    <col min="15613" max="15613" width="11.28515625" style="1" customWidth="1"/>
    <col min="15614" max="15614" width="50.28515625" style="1" customWidth="1"/>
    <col min="15615" max="15615" width="7.7109375" style="1" customWidth="1"/>
    <col min="15616" max="15616" width="20.7109375" style="1" customWidth="1"/>
    <col min="15617" max="15617" width="13.7109375" style="1" customWidth="1"/>
    <col min="15618" max="15618" width="26.42578125" style="1" customWidth="1"/>
    <col min="15619" max="15620" width="9.140625" style="1"/>
    <col min="15621" max="15621" width="12.7109375" style="1" bestFit="1" customWidth="1"/>
    <col min="15622" max="15622" width="12.85546875" style="1" bestFit="1" customWidth="1"/>
    <col min="15623" max="15623" width="9.140625" style="1"/>
    <col min="15624" max="15624" width="13.28515625" style="1" customWidth="1"/>
    <col min="15625" max="15625" width="8.5703125" style="1" customWidth="1"/>
    <col min="15626" max="15868" width="9.140625" style="1"/>
    <col min="15869" max="15869" width="11.28515625" style="1" customWidth="1"/>
    <col min="15870" max="15870" width="50.28515625" style="1" customWidth="1"/>
    <col min="15871" max="15871" width="7.7109375" style="1" customWidth="1"/>
    <col min="15872" max="15872" width="20.7109375" style="1" customWidth="1"/>
    <col min="15873" max="15873" width="13.7109375" style="1" customWidth="1"/>
    <col min="15874" max="15874" width="26.42578125" style="1" customWidth="1"/>
    <col min="15875" max="15876" width="9.140625" style="1"/>
    <col min="15877" max="15877" width="12.7109375" style="1" bestFit="1" customWidth="1"/>
    <col min="15878" max="15878" width="12.85546875" style="1" bestFit="1" customWidth="1"/>
    <col min="15879" max="15879" width="9.140625" style="1"/>
    <col min="15880" max="15880" width="13.28515625" style="1" customWidth="1"/>
    <col min="15881" max="15881" width="8.5703125" style="1" customWidth="1"/>
    <col min="15882" max="16124" width="9.140625" style="1"/>
    <col min="16125" max="16125" width="11.28515625" style="1" customWidth="1"/>
    <col min="16126" max="16126" width="50.28515625" style="1" customWidth="1"/>
    <col min="16127" max="16127" width="7.7109375" style="1" customWidth="1"/>
    <col min="16128" max="16128" width="20.7109375" style="1" customWidth="1"/>
    <col min="16129" max="16129" width="13.7109375" style="1" customWidth="1"/>
    <col min="16130" max="16130" width="26.42578125" style="1" customWidth="1"/>
    <col min="16131" max="16132" width="9.140625" style="1"/>
    <col min="16133" max="16133" width="12.7109375" style="1" bestFit="1" customWidth="1"/>
    <col min="16134" max="16134" width="12.85546875" style="1" bestFit="1" customWidth="1"/>
    <col min="16135" max="16135" width="9.140625" style="1"/>
    <col min="16136" max="16136" width="13.28515625" style="1" customWidth="1"/>
    <col min="16137" max="16137" width="8.5703125" style="1" customWidth="1"/>
    <col min="16138" max="16383" width="10.28515625" style="1"/>
    <col min="16384" max="16384" width="10.28515625" style="1" customWidth="1"/>
  </cols>
  <sheetData>
    <row r="1" spans="2:11" ht="29.25" customHeight="1">
      <c r="B1" s="273" t="s">
        <v>225</v>
      </c>
      <c r="C1" s="273"/>
      <c r="D1" s="273"/>
      <c r="E1" s="273"/>
      <c r="F1" s="273"/>
      <c r="G1" s="273"/>
      <c r="H1" s="273"/>
    </row>
    <row r="2" spans="2:11" ht="24.75" customHeight="1">
      <c r="B2" s="271" t="s">
        <v>233</v>
      </c>
      <c r="C2" s="271"/>
      <c r="D2" s="271"/>
      <c r="E2" s="271"/>
      <c r="F2" s="274"/>
      <c r="G2" s="274"/>
      <c r="H2" s="274"/>
    </row>
    <row r="3" spans="2:11" ht="23.25" customHeight="1">
      <c r="B3" s="276" t="s">
        <v>324</v>
      </c>
      <c r="C3" s="276"/>
      <c r="D3" s="276"/>
      <c r="E3" s="276"/>
      <c r="F3" s="274"/>
      <c r="G3" s="274"/>
      <c r="H3" s="274"/>
    </row>
    <row r="4" spans="2:11" ht="19.5" customHeight="1">
      <c r="B4" s="271" t="s">
        <v>234</v>
      </c>
      <c r="C4" s="271"/>
      <c r="D4" s="271"/>
      <c r="E4" s="271"/>
      <c r="F4" s="274"/>
      <c r="G4" s="274"/>
      <c r="H4" s="274"/>
    </row>
    <row r="5" spans="2:11" ht="20.25" customHeight="1">
      <c r="B5" s="271" t="s">
        <v>235</v>
      </c>
      <c r="C5" s="271"/>
      <c r="D5" s="271"/>
      <c r="E5" s="271"/>
      <c r="F5" s="274"/>
      <c r="G5" s="274"/>
      <c r="H5" s="274"/>
    </row>
    <row r="6" spans="2:11" ht="24" customHeight="1">
      <c r="B6" s="272" t="s">
        <v>339</v>
      </c>
      <c r="C6" s="271"/>
      <c r="D6" s="271"/>
      <c r="E6" s="271"/>
      <c r="F6" s="274"/>
      <c r="G6" s="274"/>
      <c r="H6" s="274"/>
    </row>
    <row r="7" spans="2:11" s="3" customFormat="1" ht="15" customHeight="1">
      <c r="B7" s="273" t="s">
        <v>19</v>
      </c>
      <c r="C7" s="273"/>
      <c r="D7" s="273"/>
      <c r="E7" s="273"/>
      <c r="F7" s="273"/>
      <c r="G7" s="273"/>
      <c r="H7" s="273"/>
      <c r="I7" s="10"/>
      <c r="J7" s="11"/>
      <c r="K7" s="11"/>
    </row>
    <row r="8" spans="2:11" ht="15" customHeight="1">
      <c r="B8" s="273"/>
      <c r="C8" s="273"/>
      <c r="D8" s="273"/>
      <c r="E8" s="273"/>
      <c r="F8" s="273"/>
      <c r="G8" s="273"/>
      <c r="H8" s="273"/>
    </row>
    <row r="9" spans="2:11" ht="14.25" customHeight="1">
      <c r="B9" s="277" t="s">
        <v>29</v>
      </c>
      <c r="C9" s="277"/>
      <c r="D9" s="275" t="s">
        <v>0</v>
      </c>
      <c r="E9" s="268" t="s">
        <v>18</v>
      </c>
      <c r="F9" s="269"/>
      <c r="G9" s="269"/>
      <c r="H9" s="270"/>
      <c r="I9" s="119">
        <v>1.2963</v>
      </c>
    </row>
    <row r="10" spans="2:11" ht="14.25">
      <c r="B10" s="277"/>
      <c r="C10" s="277"/>
      <c r="D10" s="275"/>
      <c r="E10" s="117" t="s">
        <v>232</v>
      </c>
      <c r="F10" s="95" t="s">
        <v>1</v>
      </c>
      <c r="G10" s="95" t="s">
        <v>230</v>
      </c>
      <c r="H10" s="95" t="s">
        <v>231</v>
      </c>
      <c r="I10" s="118">
        <v>0.29630000000000001</v>
      </c>
    </row>
    <row r="11" spans="2:11" ht="15">
      <c r="B11" s="266">
        <v>1</v>
      </c>
      <c r="C11" s="266"/>
      <c r="D11" s="96" t="s">
        <v>17</v>
      </c>
      <c r="E11" s="97" t="s">
        <v>229</v>
      </c>
      <c r="F11" s="98" t="s">
        <v>226</v>
      </c>
      <c r="G11" s="98" t="s">
        <v>227</v>
      </c>
      <c r="H11" s="98" t="s">
        <v>228</v>
      </c>
      <c r="I11" s="8"/>
      <c r="J11" s="8">
        <f t="shared" ref="J11" si="0">I11*1.2332</f>
        <v>0</v>
      </c>
    </row>
    <row r="12" spans="2:11" ht="15">
      <c r="B12" s="99" t="s">
        <v>30</v>
      </c>
      <c r="C12" s="35" t="s">
        <v>79</v>
      </c>
      <c r="D12" s="100" t="s">
        <v>236</v>
      </c>
      <c r="E12" s="36" t="s">
        <v>56</v>
      </c>
      <c r="F12" s="38">
        <v>0.3</v>
      </c>
      <c r="G12" s="39">
        <f>J12</f>
        <v>23060.83</v>
      </c>
      <c r="H12" s="39">
        <f>ROUND(F12*G12,2)</f>
        <v>6918.25</v>
      </c>
      <c r="I12" s="8">
        <v>17789.73</v>
      </c>
      <c r="J12" s="8">
        <f>ROUND(I12*$I$9,2)</f>
        <v>23060.83</v>
      </c>
    </row>
    <row r="13" spans="2:11" ht="14.25">
      <c r="B13" s="265" t="s">
        <v>33</v>
      </c>
      <c r="C13" s="265"/>
      <c r="D13" s="265"/>
      <c r="E13" s="265"/>
      <c r="F13" s="265"/>
      <c r="G13" s="265"/>
      <c r="H13" s="93">
        <f>SUM(H12:H12)</f>
        <v>6918.25</v>
      </c>
      <c r="I13" s="8"/>
      <c r="J13" s="8">
        <f t="shared" ref="J13:J14" si="1">I13*1.2332</f>
        <v>0</v>
      </c>
    </row>
    <row r="14" spans="2:11" ht="15">
      <c r="B14" s="266">
        <v>2</v>
      </c>
      <c r="C14" s="266"/>
      <c r="D14" s="96" t="s">
        <v>67</v>
      </c>
      <c r="E14" s="97" t="s">
        <v>229</v>
      </c>
      <c r="F14" s="98" t="s">
        <v>226</v>
      </c>
      <c r="G14" s="98" t="s">
        <v>227</v>
      </c>
      <c r="H14" s="98" t="s">
        <v>228</v>
      </c>
      <c r="I14" s="8"/>
      <c r="J14" s="8">
        <f t="shared" si="1"/>
        <v>0</v>
      </c>
    </row>
    <row r="15" spans="2:11" ht="15">
      <c r="B15" s="99" t="s">
        <v>32</v>
      </c>
      <c r="C15" s="35" t="s">
        <v>118</v>
      </c>
      <c r="D15" s="37" t="s">
        <v>117</v>
      </c>
      <c r="E15" s="36" t="s">
        <v>6</v>
      </c>
      <c r="F15" s="38">
        <v>16</v>
      </c>
      <c r="G15" s="39">
        <v>354.74</v>
      </c>
      <c r="H15" s="39">
        <f>ROUND(F15*G15,2)</f>
        <v>5675.84</v>
      </c>
      <c r="I15" s="8"/>
      <c r="J15" s="8"/>
    </row>
    <row r="16" spans="2:11" ht="15.75" customHeight="1">
      <c r="B16" s="99" t="s">
        <v>31</v>
      </c>
      <c r="C16" s="35" t="s">
        <v>125</v>
      </c>
      <c r="D16" s="37" t="s">
        <v>237</v>
      </c>
      <c r="E16" s="36" t="s">
        <v>10</v>
      </c>
      <c r="F16" s="38">
        <v>10</v>
      </c>
      <c r="G16" s="39">
        <v>631.14</v>
      </c>
      <c r="H16" s="39">
        <f t="shared" ref="H16:H22" si="2">ROUND(F16*G16,2)</f>
        <v>6311.4</v>
      </c>
      <c r="I16" s="8"/>
      <c r="J16" s="8"/>
    </row>
    <row r="17" spans="2:11" ht="15">
      <c r="B17" s="99" t="s">
        <v>35</v>
      </c>
      <c r="C17" s="35" t="s">
        <v>126</v>
      </c>
      <c r="D17" s="37" t="s">
        <v>127</v>
      </c>
      <c r="E17" s="36" t="s">
        <v>10</v>
      </c>
      <c r="F17" s="38">
        <v>10</v>
      </c>
      <c r="G17" s="39">
        <v>503.1</v>
      </c>
      <c r="H17" s="39">
        <f t="shared" si="2"/>
        <v>5031</v>
      </c>
      <c r="I17" s="8"/>
      <c r="J17" s="8"/>
    </row>
    <row r="18" spans="2:11" ht="15">
      <c r="B18" s="99" t="s">
        <v>36</v>
      </c>
      <c r="C18" s="35" t="s">
        <v>128</v>
      </c>
      <c r="D18" s="37" t="s">
        <v>283</v>
      </c>
      <c r="E18" s="36" t="s">
        <v>10</v>
      </c>
      <c r="F18" s="38">
        <v>10</v>
      </c>
      <c r="G18" s="39">
        <v>64.14</v>
      </c>
      <c r="H18" s="39">
        <f t="shared" si="2"/>
        <v>641.4</v>
      </c>
      <c r="I18" s="8"/>
      <c r="J18" s="8"/>
    </row>
    <row r="19" spans="2:11" ht="15">
      <c r="B19" s="99" t="s">
        <v>37</v>
      </c>
      <c r="C19" s="35" t="s">
        <v>129</v>
      </c>
      <c r="D19" s="37" t="s">
        <v>130</v>
      </c>
      <c r="E19" s="36" t="s">
        <v>26</v>
      </c>
      <c r="F19" s="38">
        <v>1</v>
      </c>
      <c r="G19" s="39">
        <v>3295.92</v>
      </c>
      <c r="H19" s="39">
        <f t="shared" si="2"/>
        <v>3295.92</v>
      </c>
      <c r="I19" s="8"/>
      <c r="J19" s="8"/>
    </row>
    <row r="20" spans="2:11" ht="15">
      <c r="B20" s="99" t="s">
        <v>217</v>
      </c>
      <c r="C20" s="35" t="s">
        <v>120</v>
      </c>
      <c r="D20" s="37" t="s">
        <v>119</v>
      </c>
      <c r="E20" s="36" t="s">
        <v>26</v>
      </c>
      <c r="F20" s="38">
        <v>1</v>
      </c>
      <c r="G20" s="39">
        <v>2419.7600000000002</v>
      </c>
      <c r="H20" s="39">
        <f t="shared" si="2"/>
        <v>2419.7600000000002</v>
      </c>
      <c r="I20" s="8"/>
      <c r="J20" s="8"/>
    </row>
    <row r="21" spans="2:11" ht="15">
      <c r="B21" s="99" t="s">
        <v>218</v>
      </c>
      <c r="C21" s="35" t="s">
        <v>131</v>
      </c>
      <c r="D21" s="37" t="s">
        <v>132</v>
      </c>
      <c r="E21" s="36" t="s">
        <v>56</v>
      </c>
      <c r="F21" s="38">
        <v>6</v>
      </c>
      <c r="G21" s="39">
        <v>917</v>
      </c>
      <c r="H21" s="39">
        <f t="shared" si="2"/>
        <v>5502</v>
      </c>
      <c r="I21" s="8"/>
      <c r="J21" s="8"/>
    </row>
    <row r="22" spans="2:11" ht="15">
      <c r="B22" s="99" t="s">
        <v>219</v>
      </c>
      <c r="C22" s="35" t="s">
        <v>133</v>
      </c>
      <c r="D22" s="37" t="s">
        <v>134</v>
      </c>
      <c r="E22" s="36" t="s">
        <v>6</v>
      </c>
      <c r="F22" s="38">
        <v>10</v>
      </c>
      <c r="G22" s="39">
        <v>849.62</v>
      </c>
      <c r="H22" s="39">
        <f t="shared" si="2"/>
        <v>8496.2000000000007</v>
      </c>
      <c r="I22" s="8"/>
      <c r="J22" s="8"/>
    </row>
    <row r="23" spans="2:11" ht="14.25">
      <c r="B23" s="265" t="s">
        <v>34</v>
      </c>
      <c r="C23" s="265"/>
      <c r="D23" s="265"/>
      <c r="E23" s="265"/>
      <c r="F23" s="265"/>
      <c r="G23" s="265"/>
      <c r="H23" s="93">
        <f>SUM(H15:H22)</f>
        <v>37373.520000000004</v>
      </c>
      <c r="I23" s="8"/>
      <c r="J23" s="8">
        <f t="shared" ref="J23" si="3">I23*1.2332</f>
        <v>0</v>
      </c>
    </row>
    <row r="24" spans="2:11" ht="15">
      <c r="B24" s="266">
        <v>3</v>
      </c>
      <c r="C24" s="266"/>
      <c r="D24" s="96" t="s">
        <v>2</v>
      </c>
      <c r="E24" s="97" t="s">
        <v>229</v>
      </c>
      <c r="F24" s="98" t="s">
        <v>226</v>
      </c>
      <c r="G24" s="98" t="s">
        <v>227</v>
      </c>
      <c r="H24" s="98" t="s">
        <v>228</v>
      </c>
      <c r="I24" s="8" t="s">
        <v>121</v>
      </c>
      <c r="J24" s="12" t="s">
        <v>122</v>
      </c>
      <c r="K24" s="6"/>
    </row>
    <row r="25" spans="2:11" ht="15">
      <c r="B25" s="99" t="s">
        <v>38</v>
      </c>
      <c r="C25" s="99" t="s">
        <v>22</v>
      </c>
      <c r="D25" s="101" t="s">
        <v>3</v>
      </c>
      <c r="E25" s="99" t="s">
        <v>6</v>
      </c>
      <c r="F25" s="256">
        <v>6280</v>
      </c>
      <c r="G25" s="39">
        <v>0.93</v>
      </c>
      <c r="H25" s="39">
        <f t="shared" ref="H25:H30" si="4">ROUND(F25*G25,2)</f>
        <v>5840.4</v>
      </c>
      <c r="I25" s="8">
        <v>0.56000000000000005</v>
      </c>
      <c r="J25" s="8">
        <f>I25*1.04</f>
        <v>0.58240000000000003</v>
      </c>
      <c r="K25" s="32"/>
    </row>
    <row r="26" spans="2:11" ht="15">
      <c r="B26" s="99" t="s">
        <v>47</v>
      </c>
      <c r="C26" s="99" t="s">
        <v>23</v>
      </c>
      <c r="D26" s="101" t="s">
        <v>4</v>
      </c>
      <c r="E26" s="99" t="s">
        <v>26</v>
      </c>
      <c r="F26" s="38">
        <v>20</v>
      </c>
      <c r="G26" s="39">
        <v>24.35</v>
      </c>
      <c r="H26" s="39">
        <f t="shared" si="4"/>
        <v>487</v>
      </c>
      <c r="I26" s="8">
        <v>14.73</v>
      </c>
      <c r="J26" s="8">
        <f t="shared" ref="J26:J30" si="5">I26*1.04</f>
        <v>15.3192</v>
      </c>
      <c r="K26" s="32"/>
    </row>
    <row r="27" spans="2:11" ht="15">
      <c r="B27" s="99" t="s">
        <v>40</v>
      </c>
      <c r="C27" s="99" t="s">
        <v>28</v>
      </c>
      <c r="D27" s="101" t="s">
        <v>27</v>
      </c>
      <c r="E27" s="99" t="s">
        <v>26</v>
      </c>
      <c r="F27" s="38">
        <v>5</v>
      </c>
      <c r="G27" s="39">
        <v>48.71</v>
      </c>
      <c r="H27" s="39">
        <f t="shared" si="4"/>
        <v>243.55</v>
      </c>
      <c r="I27" s="8">
        <v>29.48</v>
      </c>
      <c r="J27" s="8">
        <f t="shared" si="5"/>
        <v>30.659200000000002</v>
      </c>
      <c r="K27" s="32"/>
    </row>
    <row r="28" spans="2:11" ht="15">
      <c r="B28" s="99" t="s">
        <v>41</v>
      </c>
      <c r="C28" s="264" t="s">
        <v>24</v>
      </c>
      <c r="D28" s="101" t="s">
        <v>337</v>
      </c>
      <c r="E28" s="99" t="s">
        <v>8</v>
      </c>
      <c r="F28" s="38">
        <v>8.75</v>
      </c>
      <c r="G28" s="39">
        <v>16.95</v>
      </c>
      <c r="H28" s="39">
        <f t="shared" si="4"/>
        <v>148.31</v>
      </c>
      <c r="I28" s="8">
        <v>11.96</v>
      </c>
      <c r="J28" s="8">
        <f t="shared" si="5"/>
        <v>12.438400000000001</v>
      </c>
      <c r="K28" s="32"/>
    </row>
    <row r="29" spans="2:11" ht="15">
      <c r="B29" s="99" t="s">
        <v>42</v>
      </c>
      <c r="C29" s="99" t="s">
        <v>25</v>
      </c>
      <c r="D29" s="101" t="s">
        <v>21</v>
      </c>
      <c r="E29" s="99" t="s">
        <v>7</v>
      </c>
      <c r="F29" s="38">
        <v>300</v>
      </c>
      <c r="G29" s="39">
        <v>6.44</v>
      </c>
      <c r="H29" s="39">
        <f t="shared" si="4"/>
        <v>1932</v>
      </c>
      <c r="I29" s="8">
        <v>4.59</v>
      </c>
      <c r="J29" s="8">
        <f t="shared" si="5"/>
        <v>4.7736000000000001</v>
      </c>
      <c r="K29" s="32"/>
    </row>
    <row r="30" spans="2:11" ht="15">
      <c r="B30" s="99" t="s">
        <v>43</v>
      </c>
      <c r="C30" s="264" t="s">
        <v>24</v>
      </c>
      <c r="D30" s="101" t="s">
        <v>338</v>
      </c>
      <c r="E30" s="99" t="s">
        <v>8</v>
      </c>
      <c r="F30" s="38">
        <v>546</v>
      </c>
      <c r="G30" s="39">
        <v>16.95</v>
      </c>
      <c r="H30" s="39">
        <f t="shared" si="4"/>
        <v>9254.7000000000007</v>
      </c>
      <c r="I30" s="8">
        <v>11.96</v>
      </c>
      <c r="J30" s="8">
        <f t="shared" si="5"/>
        <v>12.438400000000001</v>
      </c>
      <c r="K30" s="32"/>
    </row>
    <row r="31" spans="2:11" ht="15">
      <c r="B31" s="99" t="s">
        <v>44</v>
      </c>
      <c r="C31" s="35" t="s">
        <v>54</v>
      </c>
      <c r="D31" s="104" t="s">
        <v>20</v>
      </c>
      <c r="E31" s="36" t="s">
        <v>6</v>
      </c>
      <c r="F31" s="38">
        <v>36157.35</v>
      </c>
      <c r="G31" s="39">
        <v>2.08</v>
      </c>
      <c r="H31" s="39">
        <f t="shared" ref="H31" si="6">ROUND(F31*G31,2)</f>
        <v>75207.289999999994</v>
      </c>
      <c r="I31" s="94"/>
      <c r="J31" s="94"/>
      <c r="K31" s="32"/>
    </row>
    <row r="32" spans="2:11" ht="15" customHeight="1">
      <c r="B32" s="265" t="s">
        <v>39</v>
      </c>
      <c r="C32" s="265"/>
      <c r="D32" s="265"/>
      <c r="E32" s="265"/>
      <c r="F32" s="265"/>
      <c r="G32" s="265"/>
      <c r="H32" s="93">
        <f>SUM(H25:H31)</f>
        <v>93113.25</v>
      </c>
      <c r="I32" s="8"/>
      <c r="J32" s="8">
        <f t="shared" ref="J32:J46" si="7">I32*1.2332</f>
        <v>0</v>
      </c>
      <c r="K32" s="32"/>
    </row>
    <row r="33" spans="2:13" ht="15">
      <c r="B33" s="266">
        <v>4</v>
      </c>
      <c r="C33" s="266"/>
      <c r="D33" s="96" t="s">
        <v>9</v>
      </c>
      <c r="E33" s="97" t="s">
        <v>229</v>
      </c>
      <c r="F33" s="98" t="s">
        <v>226</v>
      </c>
      <c r="G33" s="98" t="s">
        <v>227</v>
      </c>
      <c r="H33" s="98" t="s">
        <v>228</v>
      </c>
      <c r="I33" s="8" t="s">
        <v>121</v>
      </c>
      <c r="J33" s="12" t="s">
        <v>122</v>
      </c>
      <c r="K33" s="8" t="s">
        <v>123</v>
      </c>
      <c r="L33" s="31" t="s">
        <v>124</v>
      </c>
      <c r="M33" s="155"/>
    </row>
    <row r="34" spans="2:13" ht="15">
      <c r="B34" s="102" t="s">
        <v>48</v>
      </c>
      <c r="C34" s="262" t="s">
        <v>316</v>
      </c>
      <c r="D34" s="103" t="s">
        <v>238</v>
      </c>
      <c r="E34" s="102" t="s">
        <v>10</v>
      </c>
      <c r="F34" s="38">
        <v>8518.14</v>
      </c>
      <c r="G34" s="39">
        <v>17.16</v>
      </c>
      <c r="H34" s="39">
        <f t="shared" ref="H34:H39" si="8">ROUND(F34*G34,2)</f>
        <v>146171.28</v>
      </c>
      <c r="I34" s="31">
        <v>74.63</v>
      </c>
      <c r="J34" s="8">
        <f>I34*1.04</f>
        <v>77.615200000000002</v>
      </c>
      <c r="K34" s="31"/>
      <c r="L34" s="31"/>
      <c r="M34" s="32"/>
    </row>
    <row r="35" spans="2:13" ht="15">
      <c r="B35" s="102" t="s">
        <v>49</v>
      </c>
      <c r="C35" s="35" t="s">
        <v>45</v>
      </c>
      <c r="D35" s="104" t="s">
        <v>11</v>
      </c>
      <c r="E35" s="36" t="s">
        <v>10</v>
      </c>
      <c r="F35" s="38">
        <v>60</v>
      </c>
      <c r="G35" s="39">
        <v>430.2</v>
      </c>
      <c r="H35" s="39">
        <f>ROUND(F35*G35,2)</f>
        <v>25812</v>
      </c>
      <c r="I35" s="8">
        <v>349.47</v>
      </c>
      <c r="J35" s="8">
        <f t="shared" ref="J35" si="9">I35*1.04</f>
        <v>363.44880000000006</v>
      </c>
      <c r="K35" s="32"/>
    </row>
    <row r="36" spans="2:13" ht="15">
      <c r="B36" s="102" t="s">
        <v>50</v>
      </c>
      <c r="C36" s="35" t="s">
        <v>46</v>
      </c>
      <c r="D36" s="100" t="s">
        <v>12</v>
      </c>
      <c r="E36" s="36" t="s">
        <v>10</v>
      </c>
      <c r="F36" s="38">
        <v>60</v>
      </c>
      <c r="G36" s="39">
        <v>204.53</v>
      </c>
      <c r="H36" s="39">
        <f t="shared" si="8"/>
        <v>12271.8</v>
      </c>
      <c r="I36" s="8">
        <v>178.6</v>
      </c>
      <c r="J36" s="8">
        <f t="shared" ref="J36:J38" si="10">I36*1.04</f>
        <v>185.744</v>
      </c>
      <c r="K36" s="32"/>
    </row>
    <row r="37" spans="2:13" ht="15">
      <c r="B37" s="102" t="s">
        <v>51</v>
      </c>
      <c r="C37" s="35" t="s">
        <v>248</v>
      </c>
      <c r="D37" s="100" t="s">
        <v>247</v>
      </c>
      <c r="E37" s="36" t="s">
        <v>26</v>
      </c>
      <c r="F37" s="38">
        <v>2</v>
      </c>
      <c r="G37" s="39">
        <v>1529.78</v>
      </c>
      <c r="H37" s="39">
        <f t="shared" si="8"/>
        <v>3059.56</v>
      </c>
      <c r="I37" s="94"/>
      <c r="J37" s="94"/>
      <c r="K37" s="32"/>
    </row>
    <row r="38" spans="2:13" ht="15">
      <c r="B38" s="102" t="s">
        <v>52</v>
      </c>
      <c r="C38" s="35" t="s">
        <v>114</v>
      </c>
      <c r="D38" s="100" t="s">
        <v>113</v>
      </c>
      <c r="E38" s="36" t="s">
        <v>26</v>
      </c>
      <c r="F38" s="38">
        <v>2</v>
      </c>
      <c r="G38" s="39">
        <v>5990.48</v>
      </c>
      <c r="H38" s="39">
        <f t="shared" si="8"/>
        <v>11980.96</v>
      </c>
      <c r="I38" s="31">
        <v>5279.87</v>
      </c>
      <c r="J38" s="8">
        <f t="shared" si="10"/>
        <v>5491.0648000000001</v>
      </c>
      <c r="K38" s="32"/>
    </row>
    <row r="39" spans="2:13" ht="15">
      <c r="B39" s="102" t="s">
        <v>220</v>
      </c>
      <c r="C39" s="262" t="s">
        <v>115</v>
      </c>
      <c r="D39" s="104" t="s">
        <v>116</v>
      </c>
      <c r="E39" s="36" t="s">
        <v>26</v>
      </c>
      <c r="F39" s="38">
        <v>5</v>
      </c>
      <c r="G39" s="39">
        <f>J39</f>
        <v>1941.9092519999999</v>
      </c>
      <c r="H39" s="39">
        <f t="shared" si="8"/>
        <v>9709.5499999999993</v>
      </c>
      <c r="I39" s="94">
        <v>1498.04</v>
      </c>
      <c r="J39" s="8">
        <f>I39*1.2963</f>
        <v>1941.9092519999999</v>
      </c>
      <c r="K39" s="8">
        <v>1239.57</v>
      </c>
      <c r="L39" s="85">
        <f t="shared" ref="L39" si="11">K39*1.2332</f>
        <v>1528.6377239999999</v>
      </c>
    </row>
    <row r="40" spans="2:13" ht="15" customHeight="1">
      <c r="B40" s="265" t="s">
        <v>53</v>
      </c>
      <c r="C40" s="265"/>
      <c r="D40" s="265"/>
      <c r="E40" s="265"/>
      <c r="F40" s="265"/>
      <c r="G40" s="265"/>
      <c r="H40" s="93">
        <f>SUM(H34:H39)</f>
        <v>209005.14999999997</v>
      </c>
      <c r="I40" s="8"/>
      <c r="J40" s="8">
        <f t="shared" si="7"/>
        <v>0</v>
      </c>
      <c r="K40" s="32"/>
    </row>
    <row r="41" spans="2:13" ht="15" customHeight="1">
      <c r="B41" s="266">
        <v>5</v>
      </c>
      <c r="C41" s="266"/>
      <c r="D41" s="96" t="s">
        <v>5</v>
      </c>
      <c r="E41" s="97" t="s">
        <v>229</v>
      </c>
      <c r="F41" s="98" t="s">
        <v>226</v>
      </c>
      <c r="G41" s="98" t="s">
        <v>227</v>
      </c>
      <c r="H41" s="98" t="s">
        <v>228</v>
      </c>
      <c r="I41" s="8"/>
      <c r="J41" s="8">
        <f t="shared" ref="J41" si="12">I41*1.2332</f>
        <v>0</v>
      </c>
      <c r="K41" s="32"/>
    </row>
    <row r="42" spans="2:13" ht="30">
      <c r="B42" s="99" t="s">
        <v>62</v>
      </c>
      <c r="C42" s="262" t="s">
        <v>164</v>
      </c>
      <c r="D42" s="105" t="s">
        <v>246</v>
      </c>
      <c r="E42" s="106" t="s">
        <v>6</v>
      </c>
      <c r="F42" s="38">
        <v>36157.35</v>
      </c>
      <c r="G42" s="39">
        <v>23.6</v>
      </c>
      <c r="H42" s="39">
        <f t="shared" ref="H42:H43" si="13">ROUND(F42*G42,2)</f>
        <v>853313.46</v>
      </c>
      <c r="I42" s="8">
        <v>135.26</v>
      </c>
      <c r="J42" s="8">
        <f t="shared" ref="J42" si="14">I42*1.047</f>
        <v>141.61721999999997</v>
      </c>
      <c r="K42" s="32"/>
      <c r="L42" s="5"/>
    </row>
    <row r="43" spans="2:13" ht="15" customHeight="1">
      <c r="B43" s="99" t="s">
        <v>63</v>
      </c>
      <c r="C43" s="262" t="s">
        <v>310</v>
      </c>
      <c r="D43" s="104" t="s">
        <v>298</v>
      </c>
      <c r="E43" s="36" t="s">
        <v>8</v>
      </c>
      <c r="F43" s="256">
        <f>'MEMÓRIA DE CALC.'!Q88</f>
        <v>6942.2111999999997</v>
      </c>
      <c r="G43" s="39">
        <v>4.26</v>
      </c>
      <c r="H43" s="39">
        <f t="shared" si="13"/>
        <v>29573.82</v>
      </c>
      <c r="I43" s="94"/>
      <c r="J43" s="94"/>
      <c r="K43" s="32"/>
      <c r="L43" s="5"/>
    </row>
    <row r="44" spans="2:13" ht="15" customHeight="1">
      <c r="B44" s="265" t="s">
        <v>64</v>
      </c>
      <c r="C44" s="265"/>
      <c r="D44" s="265"/>
      <c r="E44" s="265"/>
      <c r="F44" s="265"/>
      <c r="G44" s="265"/>
      <c r="H44" s="93">
        <f>SUM(H42:H43)</f>
        <v>882887.27999999991</v>
      </c>
      <c r="I44" s="8"/>
      <c r="J44" s="8">
        <f t="shared" ref="J44" si="15">I44*1.2332</f>
        <v>0</v>
      </c>
      <c r="K44" s="32"/>
    </row>
    <row r="45" spans="2:13" ht="15">
      <c r="B45" s="266">
        <v>6</v>
      </c>
      <c r="C45" s="266"/>
      <c r="D45" s="96" t="s">
        <v>100</v>
      </c>
      <c r="E45" s="97" t="s">
        <v>229</v>
      </c>
      <c r="F45" s="98" t="s">
        <v>226</v>
      </c>
      <c r="G45" s="98" t="s">
        <v>227</v>
      </c>
      <c r="H45" s="98" t="s">
        <v>228</v>
      </c>
      <c r="I45" s="8"/>
      <c r="J45" s="8">
        <f t="shared" si="7"/>
        <v>0</v>
      </c>
      <c r="K45" s="32"/>
    </row>
    <row r="46" spans="2:13" ht="15">
      <c r="B46" s="267" t="s">
        <v>55</v>
      </c>
      <c r="C46" s="267"/>
      <c r="D46" s="267"/>
      <c r="E46" s="99"/>
      <c r="F46" s="38"/>
      <c r="G46" s="107"/>
      <c r="H46" s="108"/>
      <c r="I46" s="8"/>
      <c r="J46" s="8">
        <f t="shared" si="7"/>
        <v>0</v>
      </c>
      <c r="K46" s="32"/>
    </row>
    <row r="47" spans="2:13" ht="15">
      <c r="B47" s="99" t="s">
        <v>65</v>
      </c>
      <c r="C47" s="35" t="s">
        <v>297</v>
      </c>
      <c r="D47" s="100" t="s">
        <v>296</v>
      </c>
      <c r="E47" s="36" t="s">
        <v>6</v>
      </c>
      <c r="F47" s="38">
        <v>4</v>
      </c>
      <c r="G47" s="39">
        <v>849.19</v>
      </c>
      <c r="H47" s="39">
        <f>TRUNC(F47*G47,2)</f>
        <v>3396.76</v>
      </c>
      <c r="I47" s="94"/>
      <c r="J47" s="94"/>
      <c r="K47" s="32"/>
    </row>
    <row r="48" spans="2:13" ht="15">
      <c r="B48" s="99" t="s">
        <v>334</v>
      </c>
      <c r="C48" s="35" t="s">
        <v>76</v>
      </c>
      <c r="D48" s="100" t="s">
        <v>75</v>
      </c>
      <c r="E48" s="36" t="s">
        <v>16</v>
      </c>
      <c r="F48" s="38">
        <v>200</v>
      </c>
      <c r="G48" s="39">
        <v>22.9</v>
      </c>
      <c r="H48" s="39">
        <f t="shared" ref="H48:H50" si="16">TRUNC(F48*G48,2)</f>
        <v>4580</v>
      </c>
      <c r="I48" s="8">
        <v>24.76</v>
      </c>
      <c r="J48" s="8">
        <f t="shared" ref="J48:J50" si="17">I48*1.04</f>
        <v>25.750400000000003</v>
      </c>
      <c r="K48" s="32"/>
    </row>
    <row r="49" spans="2:11" ht="15">
      <c r="B49" s="267" t="s">
        <v>15</v>
      </c>
      <c r="C49" s="267"/>
      <c r="D49" s="267"/>
      <c r="E49" s="99"/>
      <c r="F49" s="38"/>
      <c r="G49" s="107"/>
      <c r="H49" s="108">
        <f t="shared" si="16"/>
        <v>0</v>
      </c>
      <c r="I49" s="8"/>
      <c r="J49" s="8">
        <f t="shared" si="17"/>
        <v>0</v>
      </c>
      <c r="K49" s="32"/>
    </row>
    <row r="50" spans="2:11" ht="15">
      <c r="B50" s="99" t="s">
        <v>221</v>
      </c>
      <c r="C50" s="109" t="s">
        <v>78</v>
      </c>
      <c r="D50" s="110" t="s">
        <v>77</v>
      </c>
      <c r="E50" s="109" t="s">
        <v>6</v>
      </c>
      <c r="F50" s="38">
        <v>8</v>
      </c>
      <c r="G50" s="39">
        <v>960.24</v>
      </c>
      <c r="H50" s="39">
        <f t="shared" si="16"/>
        <v>7681.92</v>
      </c>
      <c r="I50" s="8">
        <v>842.76</v>
      </c>
      <c r="J50" s="8">
        <f t="shared" si="17"/>
        <v>876.47040000000004</v>
      </c>
      <c r="K50" s="32"/>
    </row>
    <row r="51" spans="2:11" ht="15" customHeight="1">
      <c r="B51" s="265" t="s">
        <v>66</v>
      </c>
      <c r="C51" s="265"/>
      <c r="D51" s="265"/>
      <c r="E51" s="265"/>
      <c r="F51" s="265"/>
      <c r="G51" s="265"/>
      <c r="H51" s="93">
        <f>SUM(H47:H50)</f>
        <v>15658.68</v>
      </c>
      <c r="I51" s="8"/>
      <c r="J51" s="8">
        <f t="shared" ref="J51:J63" si="18">I51*1.2332</f>
        <v>0</v>
      </c>
      <c r="K51" s="32"/>
    </row>
    <row r="52" spans="2:11" ht="15" customHeight="1">
      <c r="B52" s="266">
        <v>7</v>
      </c>
      <c r="C52" s="266"/>
      <c r="D52" s="96" t="s">
        <v>13</v>
      </c>
      <c r="E52" s="97" t="s">
        <v>229</v>
      </c>
      <c r="F52" s="98" t="s">
        <v>226</v>
      </c>
      <c r="G52" s="98" t="s">
        <v>227</v>
      </c>
      <c r="H52" s="98" t="s">
        <v>228</v>
      </c>
      <c r="I52" s="8"/>
      <c r="J52" s="8">
        <f t="shared" si="18"/>
        <v>0</v>
      </c>
      <c r="K52" s="32"/>
    </row>
    <row r="53" spans="2:11" ht="15" customHeight="1">
      <c r="B53" s="99" t="s">
        <v>68</v>
      </c>
      <c r="C53" s="111" t="s">
        <v>61</v>
      </c>
      <c r="D53" s="112" t="s">
        <v>14</v>
      </c>
      <c r="E53" s="113" t="s">
        <v>10</v>
      </c>
      <c r="F53" s="38">
        <v>200</v>
      </c>
      <c r="G53" s="39">
        <v>5.82</v>
      </c>
      <c r="H53" s="39">
        <f t="shared" ref="H53:H58" si="19">TRUNC(F53*G53,2)</f>
        <v>1164</v>
      </c>
      <c r="I53" s="13">
        <v>5.68</v>
      </c>
      <c r="J53" s="8">
        <f t="shared" ref="J53:J56" si="20">I53*1.04</f>
        <v>5.9071999999999996</v>
      </c>
      <c r="K53" s="32"/>
    </row>
    <row r="54" spans="2:11" ht="15" customHeight="1">
      <c r="B54" s="99" t="s">
        <v>69</v>
      </c>
      <c r="C54" s="111" t="s">
        <v>60</v>
      </c>
      <c r="D54" s="112" t="s">
        <v>59</v>
      </c>
      <c r="E54" s="113" t="s">
        <v>10</v>
      </c>
      <c r="F54" s="38">
        <v>100</v>
      </c>
      <c r="G54" s="39">
        <v>12.19</v>
      </c>
      <c r="H54" s="39">
        <f t="shared" si="19"/>
        <v>1219</v>
      </c>
      <c r="I54" s="13">
        <v>9.66</v>
      </c>
      <c r="J54" s="8">
        <f t="shared" si="20"/>
        <v>10.0464</v>
      </c>
      <c r="K54" s="32"/>
    </row>
    <row r="55" spans="2:11" ht="15" customHeight="1">
      <c r="B55" s="99" t="s">
        <v>70</v>
      </c>
      <c r="C55" s="111" t="s">
        <v>58</v>
      </c>
      <c r="D55" s="112" t="s">
        <v>57</v>
      </c>
      <c r="E55" s="113" t="s">
        <v>10</v>
      </c>
      <c r="F55" s="38">
        <v>80</v>
      </c>
      <c r="G55" s="39">
        <v>27.55</v>
      </c>
      <c r="H55" s="39">
        <f t="shared" si="19"/>
        <v>2204</v>
      </c>
      <c r="I55" s="13">
        <v>21.58</v>
      </c>
      <c r="J55" s="8">
        <f t="shared" si="20"/>
        <v>22.443199999999997</v>
      </c>
      <c r="K55" s="32"/>
    </row>
    <row r="56" spans="2:11" ht="15" customHeight="1">
      <c r="B56" s="99" t="s">
        <v>71</v>
      </c>
      <c r="C56" s="35" t="s">
        <v>303</v>
      </c>
      <c r="D56" s="100" t="s">
        <v>302</v>
      </c>
      <c r="E56" s="113" t="s">
        <v>6</v>
      </c>
      <c r="F56" s="38">
        <v>250</v>
      </c>
      <c r="G56" s="39">
        <v>36.43</v>
      </c>
      <c r="H56" s="39">
        <f t="shared" si="19"/>
        <v>9107.5</v>
      </c>
      <c r="I56" s="13">
        <v>22.34</v>
      </c>
      <c r="J56" s="8">
        <f t="shared" si="20"/>
        <v>23.233599999999999</v>
      </c>
      <c r="K56" s="32"/>
    </row>
    <row r="57" spans="2:11" ht="15" customHeight="1">
      <c r="B57" s="99" t="s">
        <v>72</v>
      </c>
      <c r="C57" s="35" t="s">
        <v>305</v>
      </c>
      <c r="D57" s="100" t="s">
        <v>304</v>
      </c>
      <c r="E57" s="113" t="s">
        <v>10</v>
      </c>
      <c r="F57" s="38">
        <v>30</v>
      </c>
      <c r="G57" s="39">
        <v>40.92</v>
      </c>
      <c r="H57" s="39">
        <f t="shared" si="19"/>
        <v>1227.5999999999999</v>
      </c>
      <c r="I57" s="226"/>
      <c r="J57" s="94"/>
      <c r="K57" s="32"/>
    </row>
    <row r="58" spans="2:11" ht="15" customHeight="1">
      <c r="B58" s="99" t="s">
        <v>278</v>
      </c>
      <c r="C58" s="35" t="s">
        <v>307</v>
      </c>
      <c r="D58" s="100" t="s">
        <v>306</v>
      </c>
      <c r="E58" s="113" t="s">
        <v>10</v>
      </c>
      <c r="F58" s="38">
        <v>30</v>
      </c>
      <c r="G58" s="39">
        <v>30.33</v>
      </c>
      <c r="H58" s="39">
        <f t="shared" si="19"/>
        <v>909.9</v>
      </c>
      <c r="I58" s="226"/>
      <c r="J58" s="94"/>
      <c r="K58" s="32"/>
    </row>
    <row r="59" spans="2:11" ht="15" customHeight="1">
      <c r="B59" s="265" t="s">
        <v>73</v>
      </c>
      <c r="C59" s="265"/>
      <c r="D59" s="265"/>
      <c r="E59" s="265"/>
      <c r="F59" s="265"/>
      <c r="G59" s="265"/>
      <c r="H59" s="93">
        <f>SUM(H53:H58)</f>
        <v>15832</v>
      </c>
      <c r="I59" s="8"/>
      <c r="J59" s="8">
        <f t="shared" ref="J59" si="21">I59*1.2332</f>
        <v>0</v>
      </c>
      <c r="K59" s="32"/>
    </row>
    <row r="60" spans="2:11" ht="15">
      <c r="B60" s="266">
        <v>8</v>
      </c>
      <c r="C60" s="266"/>
      <c r="D60" s="96" t="s">
        <v>80</v>
      </c>
      <c r="E60" s="97" t="s">
        <v>229</v>
      </c>
      <c r="F60" s="98" t="s">
        <v>226</v>
      </c>
      <c r="G60" s="98" t="s">
        <v>227</v>
      </c>
      <c r="H60" s="98" t="s">
        <v>228</v>
      </c>
      <c r="I60" s="8"/>
      <c r="J60" s="8">
        <f t="shared" si="18"/>
        <v>0</v>
      </c>
      <c r="K60" s="32"/>
    </row>
    <row r="61" spans="2:11" ht="15">
      <c r="B61" s="99" t="s">
        <v>82</v>
      </c>
      <c r="C61" s="263" t="s">
        <v>209</v>
      </c>
      <c r="D61" s="114" t="s">
        <v>135</v>
      </c>
      <c r="E61" s="115" t="s">
        <v>26</v>
      </c>
      <c r="F61" s="115">
        <v>1</v>
      </c>
      <c r="G61" s="116">
        <f>'COMP. 03 '!F22</f>
        <v>21253.66</v>
      </c>
      <c r="H61" s="39">
        <f>F61*G61</f>
        <v>21253.66</v>
      </c>
      <c r="I61" s="8"/>
      <c r="J61" s="8">
        <f t="shared" si="18"/>
        <v>0</v>
      </c>
      <c r="K61" s="32"/>
    </row>
    <row r="62" spans="2:11" ht="14.25">
      <c r="B62" s="265" t="s">
        <v>81</v>
      </c>
      <c r="C62" s="265"/>
      <c r="D62" s="265"/>
      <c r="E62" s="265"/>
      <c r="F62" s="265"/>
      <c r="G62" s="265"/>
      <c r="H62" s="93">
        <f>SUM(H61:H61)</f>
        <v>21253.66</v>
      </c>
      <c r="I62" s="8"/>
      <c r="J62" s="8">
        <f t="shared" si="18"/>
        <v>0</v>
      </c>
      <c r="K62" s="32"/>
    </row>
    <row r="63" spans="2:11" ht="14.25">
      <c r="B63" s="265" t="s">
        <v>74</v>
      </c>
      <c r="C63" s="265"/>
      <c r="D63" s="265"/>
      <c r="E63" s="265"/>
      <c r="F63" s="265"/>
      <c r="G63" s="265"/>
      <c r="H63" s="93">
        <f>H62+H59+H51+H44+H40+H32+H23+H13</f>
        <v>1282041.7899999998</v>
      </c>
      <c r="I63" s="8"/>
      <c r="J63" s="8">
        <f t="shared" si="18"/>
        <v>0</v>
      </c>
      <c r="K63" s="32"/>
    </row>
    <row r="64" spans="2:11" ht="14.25">
      <c r="B64" s="15"/>
      <c r="C64" s="15"/>
      <c r="D64" s="15"/>
      <c r="E64" s="15"/>
      <c r="F64" s="15"/>
      <c r="G64" s="15"/>
      <c r="H64" s="16"/>
    </row>
    <row r="66" spans="4:7">
      <c r="G66" s="1" t="s">
        <v>328</v>
      </c>
    </row>
    <row r="74" spans="4:7">
      <c r="D74" s="3" t="s">
        <v>224</v>
      </c>
    </row>
    <row r="75" spans="4:7">
      <c r="D75" s="3" t="s">
        <v>223</v>
      </c>
    </row>
    <row r="76" spans="4:7">
      <c r="D76" s="1" t="s">
        <v>222</v>
      </c>
    </row>
  </sheetData>
  <mergeCells count="30">
    <mergeCell ref="E9:H9"/>
    <mergeCell ref="B5:E5"/>
    <mergeCell ref="B6:E6"/>
    <mergeCell ref="B7:H8"/>
    <mergeCell ref="B1:H1"/>
    <mergeCell ref="F2:H6"/>
    <mergeCell ref="B2:E2"/>
    <mergeCell ref="D9:D10"/>
    <mergeCell ref="B3:E3"/>
    <mergeCell ref="B4:E4"/>
    <mergeCell ref="B9:C10"/>
    <mergeCell ref="B11:C11"/>
    <mergeCell ref="B13:G13"/>
    <mergeCell ref="B14:C14"/>
    <mergeCell ref="B23:G23"/>
    <mergeCell ref="B59:G59"/>
    <mergeCell ref="B41:C41"/>
    <mergeCell ref="B44:G44"/>
    <mergeCell ref="B40:G40"/>
    <mergeCell ref="B33:C33"/>
    <mergeCell ref="B24:C24"/>
    <mergeCell ref="B32:G32"/>
    <mergeCell ref="B45:C45"/>
    <mergeCell ref="B46:D46"/>
    <mergeCell ref="B49:D49"/>
    <mergeCell ref="B63:G63"/>
    <mergeCell ref="B60:C60"/>
    <mergeCell ref="B62:G62"/>
    <mergeCell ref="B51:G51"/>
    <mergeCell ref="B52:C52"/>
  </mergeCells>
  <phoneticPr fontId="18" type="noConversion"/>
  <printOptions horizontalCentered="1"/>
  <pageMargins left="0.31496062992125984" right="0.31496062992125984" top="0.39370078740157483" bottom="0.39370078740157483" header="0" footer="0"/>
  <pageSetup paperSize="9" scale="55" firstPageNumber="273" fitToHeight="3" orientation="landscape" r:id="rId1"/>
  <rowBreaks count="1" manualBreakCount="1">
    <brk id="44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CC86D-181D-494A-B2C4-730971F75D77}">
  <dimension ref="A1:Q138"/>
  <sheetViews>
    <sheetView view="pageBreakPreview" topLeftCell="A4" zoomScaleNormal="100" zoomScaleSheetLayoutView="100" workbookViewId="0">
      <pane ySplit="6" topLeftCell="A10" activePane="bottomLeft" state="frozen"/>
      <selection activeCell="A4" sqref="A4"/>
      <selection pane="bottomLeft" activeCell="Q88" sqref="Q88"/>
    </sheetView>
  </sheetViews>
  <sheetFormatPr defaultRowHeight="15"/>
  <cols>
    <col min="2" max="2" width="31.28515625" bestFit="1" customWidth="1"/>
    <col min="3" max="3" width="14.28515625" customWidth="1"/>
    <col min="4" max="4" width="13.140625" customWidth="1"/>
    <col min="5" max="5" width="11" customWidth="1"/>
    <col min="6" max="6" width="10.7109375" customWidth="1"/>
    <col min="7" max="7" width="11.28515625" bestFit="1" customWidth="1"/>
    <col min="8" max="8" width="13" customWidth="1"/>
    <col min="9" max="9" width="14" bestFit="1" customWidth="1"/>
    <col min="10" max="10" width="14.42578125" bestFit="1" customWidth="1"/>
    <col min="11" max="11" width="15.85546875" bestFit="1" customWidth="1"/>
    <col min="12" max="12" width="16.140625" customWidth="1"/>
    <col min="13" max="13" width="14.42578125" customWidth="1"/>
    <col min="14" max="14" width="13.7109375" customWidth="1"/>
    <col min="15" max="15" width="15.140625" customWidth="1"/>
    <col min="16" max="16" width="16.5703125" bestFit="1" customWidth="1"/>
    <col min="17" max="17" width="12.7109375" customWidth="1"/>
  </cols>
  <sheetData>
    <row r="1" spans="1:17" ht="26.25">
      <c r="A1" s="341" t="s">
        <v>252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3"/>
      <c r="P1" s="344"/>
      <c r="Q1" s="345"/>
    </row>
    <row r="2" spans="1:17">
      <c r="A2" s="350" t="s">
        <v>253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2"/>
      <c r="O2" s="346"/>
      <c r="P2" s="346"/>
      <c r="Q2" s="347"/>
    </row>
    <row r="3" spans="1:17">
      <c r="A3" s="353" t="s">
        <v>254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5"/>
      <c r="O3" s="346"/>
      <c r="P3" s="346"/>
      <c r="Q3" s="347"/>
    </row>
    <row r="4" spans="1:17">
      <c r="A4" s="353" t="s">
        <v>322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5"/>
      <c r="O4" s="346"/>
      <c r="P4" s="346"/>
      <c r="Q4" s="347"/>
    </row>
    <row r="5" spans="1:17">
      <c r="A5" s="353" t="s">
        <v>326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5"/>
      <c r="O5" s="346"/>
      <c r="P5" s="346"/>
      <c r="Q5" s="347"/>
    </row>
    <row r="6" spans="1:17">
      <c r="A6" s="353" t="s">
        <v>320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5"/>
      <c r="O6" s="346"/>
      <c r="P6" s="346"/>
      <c r="Q6" s="347"/>
    </row>
    <row r="7" spans="1:17">
      <c r="A7" s="356" t="s">
        <v>321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8"/>
      <c r="O7" s="348"/>
      <c r="P7" s="348"/>
      <c r="Q7" s="349"/>
    </row>
    <row r="8" spans="1:17">
      <c r="A8" s="359" t="s">
        <v>255</v>
      </c>
      <c r="B8" s="360" t="s">
        <v>256</v>
      </c>
      <c r="C8" s="359" t="s">
        <v>257</v>
      </c>
      <c r="D8" s="359"/>
      <c r="E8" s="359"/>
      <c r="F8" s="359"/>
      <c r="G8" s="359"/>
      <c r="H8" s="359"/>
      <c r="I8" s="359" t="s">
        <v>258</v>
      </c>
      <c r="J8" s="359" t="s">
        <v>226</v>
      </c>
      <c r="K8" s="359" t="s">
        <v>259</v>
      </c>
      <c r="L8" s="359" t="s">
        <v>260</v>
      </c>
      <c r="M8" s="359" t="s">
        <v>261</v>
      </c>
      <c r="N8" s="359" t="s">
        <v>262</v>
      </c>
      <c r="O8" s="359" t="s">
        <v>263</v>
      </c>
      <c r="P8" s="359" t="s">
        <v>264</v>
      </c>
      <c r="Q8" s="359" t="s">
        <v>229</v>
      </c>
    </row>
    <row r="9" spans="1:17" ht="31.15" customHeight="1">
      <c r="A9" s="359"/>
      <c r="B9" s="360"/>
      <c r="C9" s="359" t="s">
        <v>265</v>
      </c>
      <c r="D9" s="359"/>
      <c r="E9" s="359"/>
      <c r="F9" s="359" t="s">
        <v>266</v>
      </c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</row>
    <row r="10" spans="1:17">
      <c r="A10" s="156" t="s">
        <v>93</v>
      </c>
      <c r="B10" s="309" t="s">
        <v>267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2"/>
    </row>
    <row r="11" spans="1:17">
      <c r="A11" s="280" t="s">
        <v>30</v>
      </c>
      <c r="B11" s="340" t="s">
        <v>236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191" t="s">
        <v>280</v>
      </c>
    </row>
    <row r="12" spans="1:17">
      <c r="A12" s="281"/>
      <c r="B12" s="161" t="s">
        <v>281</v>
      </c>
      <c r="C12" s="160"/>
      <c r="D12" s="158"/>
      <c r="E12" s="160"/>
      <c r="F12" s="160"/>
      <c r="G12" s="158"/>
      <c r="H12" s="160"/>
      <c r="I12" s="161"/>
      <c r="J12" s="161"/>
      <c r="K12" s="160"/>
      <c r="L12" s="160"/>
      <c r="M12" s="161"/>
      <c r="N12" s="162"/>
      <c r="O12" s="161"/>
      <c r="P12" s="160">
        <v>0.3</v>
      </c>
      <c r="Q12" s="214">
        <f>P12</f>
        <v>0.3</v>
      </c>
    </row>
    <row r="13" spans="1:17">
      <c r="A13" s="302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</row>
    <row r="14" spans="1:17">
      <c r="A14" s="156" t="s">
        <v>92</v>
      </c>
      <c r="B14" s="309" t="s">
        <v>282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2"/>
    </row>
    <row r="15" spans="1:17">
      <c r="A15" s="280" t="s">
        <v>32</v>
      </c>
      <c r="B15" s="310" t="s">
        <v>117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159" t="s">
        <v>268</v>
      </c>
    </row>
    <row r="16" spans="1:17">
      <c r="A16" s="281"/>
      <c r="B16" s="185" t="s">
        <v>287</v>
      </c>
      <c r="C16" s="216"/>
      <c r="D16" s="216"/>
      <c r="E16" s="216"/>
      <c r="F16" s="216"/>
      <c r="G16" s="216"/>
      <c r="H16" s="216"/>
      <c r="I16" s="216"/>
      <c r="J16" s="216">
        <v>2</v>
      </c>
      <c r="K16" s="216">
        <v>4</v>
      </c>
      <c r="L16" s="216"/>
      <c r="M16" s="216">
        <v>2</v>
      </c>
      <c r="N16" s="216">
        <f>J16*K16*M16</f>
        <v>16</v>
      </c>
      <c r="O16" s="216"/>
      <c r="P16" s="216">
        <f>N16</f>
        <v>16</v>
      </c>
      <c r="Q16" s="217">
        <f>P16</f>
        <v>16</v>
      </c>
    </row>
    <row r="17" spans="1:17">
      <c r="A17" s="302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4"/>
    </row>
    <row r="18" spans="1:17">
      <c r="A18" s="280" t="s">
        <v>31</v>
      </c>
      <c r="B18" s="279" t="s">
        <v>237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159" t="s">
        <v>275</v>
      </c>
    </row>
    <row r="19" spans="1:17">
      <c r="A19" s="281"/>
      <c r="B19" s="216" t="s">
        <v>286</v>
      </c>
      <c r="C19" s="216"/>
      <c r="D19" s="216"/>
      <c r="E19" s="216"/>
      <c r="F19" s="216"/>
      <c r="G19" s="216"/>
      <c r="H19" s="216"/>
      <c r="I19" s="216"/>
      <c r="J19" s="216"/>
      <c r="K19" s="216">
        <v>10</v>
      </c>
      <c r="L19" s="216"/>
      <c r="M19" s="216"/>
      <c r="N19" s="216"/>
      <c r="O19" s="216"/>
      <c r="P19" s="216">
        <f>K19</f>
        <v>10</v>
      </c>
      <c r="Q19" s="218">
        <f>P19</f>
        <v>10</v>
      </c>
    </row>
    <row r="20" spans="1:17">
      <c r="A20" s="302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4"/>
    </row>
    <row r="21" spans="1:17">
      <c r="A21" s="280" t="s">
        <v>35</v>
      </c>
      <c r="B21" s="279" t="s">
        <v>127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159" t="s">
        <v>275</v>
      </c>
    </row>
    <row r="22" spans="1:17">
      <c r="A22" s="281"/>
      <c r="B22" s="216" t="s">
        <v>286</v>
      </c>
      <c r="C22" s="216"/>
      <c r="D22" s="216"/>
      <c r="E22" s="216"/>
      <c r="F22" s="216"/>
      <c r="G22" s="216"/>
      <c r="H22" s="216"/>
      <c r="I22" s="216"/>
      <c r="J22" s="216"/>
      <c r="K22" s="216">
        <v>10</v>
      </c>
      <c r="L22" s="216"/>
      <c r="M22" s="216"/>
      <c r="N22" s="216"/>
      <c r="O22" s="216"/>
      <c r="P22" s="216">
        <f>K22</f>
        <v>10</v>
      </c>
      <c r="Q22" s="218">
        <f>P22</f>
        <v>10</v>
      </c>
    </row>
    <row r="23" spans="1:17">
      <c r="A23" s="302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4"/>
    </row>
    <row r="24" spans="1:17">
      <c r="A24" s="280" t="s">
        <v>36</v>
      </c>
      <c r="B24" s="279" t="s">
        <v>283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159" t="s">
        <v>275</v>
      </c>
    </row>
    <row r="25" spans="1:17">
      <c r="A25" s="281"/>
      <c r="B25" s="216" t="s">
        <v>286</v>
      </c>
      <c r="C25" s="216"/>
      <c r="D25" s="216"/>
      <c r="E25" s="216"/>
      <c r="F25" s="216"/>
      <c r="G25" s="216"/>
      <c r="H25" s="216"/>
      <c r="I25" s="216"/>
      <c r="J25" s="216"/>
      <c r="K25" s="216">
        <v>10</v>
      </c>
      <c r="L25" s="216"/>
      <c r="M25" s="216"/>
      <c r="N25" s="216"/>
      <c r="O25" s="216"/>
      <c r="P25" s="216">
        <f>K25</f>
        <v>10</v>
      </c>
      <c r="Q25" s="218">
        <f>P25</f>
        <v>10</v>
      </c>
    </row>
    <row r="26" spans="1:17">
      <c r="A26" s="302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4"/>
    </row>
    <row r="27" spans="1:17">
      <c r="A27" s="280" t="s">
        <v>37</v>
      </c>
      <c r="B27" s="295" t="s">
        <v>130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7"/>
      <c r="Q27" s="159" t="s">
        <v>284</v>
      </c>
    </row>
    <row r="28" spans="1:17">
      <c r="A28" s="281"/>
      <c r="B28" s="216" t="s">
        <v>286</v>
      </c>
      <c r="C28" s="216"/>
      <c r="D28" s="216"/>
      <c r="E28" s="216"/>
      <c r="F28" s="216"/>
      <c r="G28" s="216"/>
      <c r="H28" s="216"/>
      <c r="I28" s="216"/>
      <c r="J28" s="216">
        <v>1</v>
      </c>
      <c r="K28" s="216"/>
      <c r="L28" s="216"/>
      <c r="M28" s="216"/>
      <c r="N28" s="216"/>
      <c r="O28" s="216"/>
      <c r="P28" s="216">
        <f>J28</f>
        <v>1</v>
      </c>
      <c r="Q28" s="218">
        <f>P28</f>
        <v>1</v>
      </c>
    </row>
    <row r="29" spans="1:17">
      <c r="A29" s="302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4"/>
    </row>
    <row r="30" spans="1:17">
      <c r="A30" s="280" t="s">
        <v>217</v>
      </c>
      <c r="B30" s="295" t="s">
        <v>119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7"/>
      <c r="Q30" s="159" t="s">
        <v>284</v>
      </c>
    </row>
    <row r="31" spans="1:17">
      <c r="A31" s="281"/>
      <c r="B31" s="216" t="s">
        <v>290</v>
      </c>
      <c r="C31" s="216"/>
      <c r="D31" s="216"/>
      <c r="E31" s="216"/>
      <c r="F31" s="216"/>
      <c r="G31" s="216"/>
      <c r="H31" s="216"/>
      <c r="I31" s="216"/>
      <c r="J31" s="216">
        <v>1</v>
      </c>
      <c r="K31" s="216"/>
      <c r="L31" s="216"/>
      <c r="M31" s="216"/>
      <c r="N31" s="216"/>
      <c r="O31" s="216"/>
      <c r="P31" s="216">
        <f>J31</f>
        <v>1</v>
      </c>
      <c r="Q31" s="218">
        <f>P31</f>
        <v>1</v>
      </c>
    </row>
    <row r="32" spans="1:17">
      <c r="A32" s="302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4"/>
    </row>
    <row r="33" spans="1:17">
      <c r="A33" s="280" t="s">
        <v>218</v>
      </c>
      <c r="B33" s="295" t="s">
        <v>132</v>
      </c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7"/>
      <c r="Q33" s="159" t="s">
        <v>280</v>
      </c>
    </row>
    <row r="34" spans="1:17">
      <c r="A34" s="281"/>
      <c r="B34" s="216" t="s">
        <v>285</v>
      </c>
      <c r="C34" s="216"/>
      <c r="D34" s="216"/>
      <c r="E34" s="216"/>
      <c r="F34" s="216"/>
      <c r="G34" s="216"/>
      <c r="H34" s="216"/>
      <c r="I34" s="216"/>
      <c r="J34" s="216">
        <v>6</v>
      </c>
      <c r="K34" s="216"/>
      <c r="L34" s="216"/>
      <c r="M34" s="216"/>
      <c r="N34" s="216"/>
      <c r="O34" s="216"/>
      <c r="P34" s="216">
        <f>J34</f>
        <v>6</v>
      </c>
      <c r="Q34" s="218">
        <f>P34</f>
        <v>6</v>
      </c>
    </row>
    <row r="35" spans="1:17">
      <c r="A35" s="302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4"/>
    </row>
    <row r="36" spans="1:17">
      <c r="A36" s="280" t="s">
        <v>219</v>
      </c>
      <c r="B36" s="295" t="s">
        <v>134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7"/>
      <c r="Q36" s="159" t="s">
        <v>268</v>
      </c>
    </row>
    <row r="37" spans="1:17">
      <c r="A37" s="281"/>
      <c r="B37" s="216"/>
      <c r="C37" s="216"/>
      <c r="D37" s="216"/>
      <c r="E37" s="216"/>
      <c r="F37" s="216"/>
      <c r="G37" s="216"/>
      <c r="H37" s="216"/>
      <c r="I37" s="216"/>
      <c r="J37" s="216">
        <v>1</v>
      </c>
      <c r="K37" s="216">
        <v>5</v>
      </c>
      <c r="L37" s="216">
        <v>2</v>
      </c>
      <c r="M37" s="216"/>
      <c r="N37" s="216">
        <f>K37*L37</f>
        <v>10</v>
      </c>
      <c r="O37" s="216"/>
      <c r="P37" s="216">
        <f>N37</f>
        <v>10</v>
      </c>
      <c r="Q37" s="218">
        <f>P37</f>
        <v>10</v>
      </c>
    </row>
    <row r="38" spans="1:17">
      <c r="A38" s="302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4"/>
    </row>
    <row r="39" spans="1:17">
      <c r="A39" s="156" t="s">
        <v>91</v>
      </c>
      <c r="B39" s="309" t="s">
        <v>2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2"/>
    </row>
    <row r="40" spans="1:17">
      <c r="A40" s="314" t="s">
        <v>38</v>
      </c>
      <c r="B40" s="295" t="s">
        <v>3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7"/>
      <c r="Q40" s="159" t="s">
        <v>268</v>
      </c>
    </row>
    <row r="41" spans="1:17">
      <c r="A41" s="315"/>
      <c r="B41" s="215" t="s">
        <v>289</v>
      </c>
      <c r="C41" s="219">
        <v>1</v>
      </c>
      <c r="D41" s="157" t="s">
        <v>269</v>
      </c>
      <c r="E41" s="221">
        <v>0</v>
      </c>
      <c r="F41" s="219">
        <v>157</v>
      </c>
      <c r="G41" s="157" t="s">
        <v>269</v>
      </c>
      <c r="H41" s="221">
        <v>0</v>
      </c>
      <c r="I41" s="157" t="s">
        <v>276</v>
      </c>
      <c r="J41" s="219"/>
      <c r="K41" s="219">
        <v>3140</v>
      </c>
      <c r="L41" s="219">
        <v>1</v>
      </c>
      <c r="M41" s="219"/>
      <c r="N41" s="219">
        <f>K41*L41</f>
        <v>3140</v>
      </c>
      <c r="O41" s="219"/>
      <c r="P41" s="219">
        <f>N41</f>
        <v>3140</v>
      </c>
      <c r="Q41" s="159"/>
    </row>
    <row r="42" spans="1:17">
      <c r="A42" s="315"/>
      <c r="B42" s="215" t="s">
        <v>289</v>
      </c>
      <c r="C42" s="220">
        <v>1</v>
      </c>
      <c r="D42" s="157" t="s">
        <v>269</v>
      </c>
      <c r="E42" s="221">
        <v>0</v>
      </c>
      <c r="F42" s="220">
        <v>157</v>
      </c>
      <c r="G42" s="157" t="s">
        <v>269</v>
      </c>
      <c r="H42" s="221">
        <v>0</v>
      </c>
      <c r="I42" s="157" t="s">
        <v>277</v>
      </c>
      <c r="J42" s="220"/>
      <c r="K42" s="220">
        <v>3140</v>
      </c>
      <c r="L42" s="220">
        <v>1</v>
      </c>
      <c r="M42" s="220"/>
      <c r="N42" s="219">
        <f>K42*L42</f>
        <v>3140</v>
      </c>
      <c r="O42" s="220"/>
      <c r="P42" s="219">
        <f>N42</f>
        <v>3140</v>
      </c>
      <c r="Q42" s="159"/>
    </row>
    <row r="43" spans="1:17">
      <c r="A43" s="316"/>
      <c r="B43" s="157"/>
      <c r="C43" s="220"/>
      <c r="D43" s="157"/>
      <c r="E43" s="221"/>
      <c r="F43" s="220"/>
      <c r="G43" s="157"/>
      <c r="H43" s="221"/>
      <c r="I43" s="157"/>
      <c r="J43" s="220"/>
      <c r="K43" s="220"/>
      <c r="L43" s="220"/>
      <c r="M43" s="220"/>
      <c r="N43" s="219"/>
      <c r="O43" s="220"/>
      <c r="P43" s="219">
        <f>SUM(P41:P42)</f>
        <v>6280</v>
      </c>
      <c r="Q43" s="179">
        <f>P43</f>
        <v>6280</v>
      </c>
    </row>
    <row r="44" spans="1:17">
      <c r="A44" s="302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4"/>
    </row>
    <row r="45" spans="1:17">
      <c r="A45" s="280" t="s">
        <v>47</v>
      </c>
      <c r="B45" s="295" t="s">
        <v>4</v>
      </c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7"/>
      <c r="Q45" s="222" t="s">
        <v>284</v>
      </c>
    </row>
    <row r="46" spans="1:17">
      <c r="A46" s="281"/>
      <c r="B46" s="215"/>
      <c r="C46" s="219"/>
      <c r="D46" s="157"/>
      <c r="E46" s="221"/>
      <c r="F46" s="219"/>
      <c r="G46" s="157"/>
      <c r="H46" s="221"/>
      <c r="I46" s="157"/>
      <c r="J46" s="219">
        <v>20</v>
      </c>
      <c r="K46" s="219"/>
      <c r="L46" s="219"/>
      <c r="M46" s="219"/>
      <c r="N46" s="219"/>
      <c r="O46" s="219"/>
      <c r="P46" s="219">
        <f>J46</f>
        <v>20</v>
      </c>
      <c r="Q46" s="222">
        <f>P46</f>
        <v>20</v>
      </c>
    </row>
    <row r="47" spans="1:17">
      <c r="A47" s="302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4"/>
    </row>
    <row r="48" spans="1:17">
      <c r="A48" s="280" t="s">
        <v>40</v>
      </c>
      <c r="B48" s="295" t="s">
        <v>27</v>
      </c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7"/>
      <c r="Q48" s="222" t="s">
        <v>284</v>
      </c>
    </row>
    <row r="49" spans="1:17">
      <c r="A49" s="281"/>
      <c r="B49" s="215"/>
      <c r="C49" s="219"/>
      <c r="D49" s="157"/>
      <c r="E49" s="221"/>
      <c r="F49" s="219"/>
      <c r="G49" s="157"/>
      <c r="H49" s="221"/>
      <c r="I49" s="157"/>
      <c r="J49" s="219">
        <v>5</v>
      </c>
      <c r="K49" s="219"/>
      <c r="L49" s="219"/>
      <c r="M49" s="219"/>
      <c r="N49" s="219"/>
      <c r="O49" s="219"/>
      <c r="P49" s="219">
        <f>J49</f>
        <v>5</v>
      </c>
      <c r="Q49" s="222">
        <f>P49</f>
        <v>5</v>
      </c>
    </row>
    <row r="50" spans="1:17">
      <c r="A50" s="302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4"/>
    </row>
    <row r="51" spans="1:17">
      <c r="A51" s="280" t="s">
        <v>41</v>
      </c>
      <c r="B51" s="278" t="s">
        <v>270</v>
      </c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22" t="s">
        <v>274</v>
      </c>
    </row>
    <row r="52" spans="1:17">
      <c r="A52" s="281"/>
      <c r="B52" s="215" t="s">
        <v>288</v>
      </c>
      <c r="C52" s="219"/>
      <c r="D52" s="157"/>
      <c r="E52" s="221"/>
      <c r="F52" s="219"/>
      <c r="G52" s="157"/>
      <c r="H52" s="221"/>
      <c r="I52" s="157" t="s">
        <v>271</v>
      </c>
      <c r="J52" s="220">
        <v>25</v>
      </c>
      <c r="K52" s="157"/>
      <c r="L52" s="157"/>
      <c r="M52" s="157"/>
      <c r="N52" s="157"/>
      <c r="O52" s="157"/>
      <c r="P52" s="220">
        <f>0.35*25</f>
        <v>8.75</v>
      </c>
      <c r="Q52" s="222">
        <f>P52</f>
        <v>8.75</v>
      </c>
    </row>
    <row r="53" spans="1:17">
      <c r="A53" s="302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4"/>
    </row>
    <row r="54" spans="1:17">
      <c r="A54" s="334" t="s">
        <v>42</v>
      </c>
      <c r="B54" s="337" t="s">
        <v>21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165" t="s">
        <v>272</v>
      </c>
    </row>
    <row r="55" spans="1:17">
      <c r="A55" s="335"/>
      <c r="B55" s="336" t="s">
        <v>273</v>
      </c>
      <c r="C55" s="336"/>
      <c r="D55" s="336"/>
      <c r="E55" s="336"/>
      <c r="F55" s="336"/>
      <c r="G55" s="336"/>
      <c r="H55" s="336"/>
      <c r="I55" s="165"/>
      <c r="J55" s="165"/>
      <c r="K55" s="165"/>
      <c r="L55" s="165"/>
      <c r="M55" s="165"/>
      <c r="N55" s="165"/>
      <c r="O55" s="168">
        <v>300</v>
      </c>
      <c r="P55" s="223">
        <f>O55</f>
        <v>300</v>
      </c>
      <c r="Q55" s="224">
        <f>P55</f>
        <v>300</v>
      </c>
    </row>
    <row r="56" spans="1:17">
      <c r="A56" s="328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30"/>
    </row>
    <row r="57" spans="1:17">
      <c r="A57" s="334" t="s">
        <v>43</v>
      </c>
      <c r="B57" s="337" t="s">
        <v>251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165" t="s">
        <v>274</v>
      </c>
    </row>
    <row r="58" spans="1:17">
      <c r="A58" s="338"/>
      <c r="B58" s="169"/>
      <c r="C58" s="169"/>
      <c r="D58" s="169"/>
      <c r="E58" s="169"/>
      <c r="F58" s="169"/>
      <c r="G58" s="169"/>
      <c r="H58" s="169"/>
      <c r="I58" s="169"/>
      <c r="J58" s="225" t="s">
        <v>292</v>
      </c>
      <c r="K58" s="225" t="s">
        <v>291</v>
      </c>
      <c r="L58" s="169"/>
      <c r="M58" s="169"/>
      <c r="N58" s="169"/>
      <c r="O58" s="164" t="s">
        <v>293</v>
      </c>
      <c r="P58" s="169"/>
      <c r="Q58" s="164"/>
    </row>
    <row r="59" spans="1:17">
      <c r="A59" s="335"/>
      <c r="B59" s="336" t="s">
        <v>294</v>
      </c>
      <c r="C59" s="336"/>
      <c r="D59" s="336"/>
      <c r="E59" s="336"/>
      <c r="F59" s="336"/>
      <c r="G59" s="336"/>
      <c r="H59" s="336"/>
      <c r="I59" s="166"/>
      <c r="J59" s="167">
        <v>1.3</v>
      </c>
      <c r="K59" s="164">
        <v>1.4</v>
      </c>
      <c r="L59" s="172"/>
      <c r="M59" s="164"/>
      <c r="N59" s="164"/>
      <c r="O59" s="170">
        <f>Q55</f>
        <v>300</v>
      </c>
      <c r="P59" s="223">
        <f>J59*K59*O59</f>
        <v>546</v>
      </c>
      <c r="Q59" s="224">
        <f>P59</f>
        <v>546</v>
      </c>
    </row>
    <row r="60" spans="1:17">
      <c r="A60" s="328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30"/>
    </row>
    <row r="61" spans="1:17">
      <c r="A61" s="334" t="s">
        <v>44</v>
      </c>
      <c r="B61" s="337" t="s">
        <v>20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171" t="s">
        <v>268</v>
      </c>
    </row>
    <row r="62" spans="1:17">
      <c r="A62" s="335"/>
      <c r="B62" s="215" t="s">
        <v>289</v>
      </c>
      <c r="C62" s="219">
        <v>1</v>
      </c>
      <c r="D62" s="157" t="s">
        <v>269</v>
      </c>
      <c r="E62" s="221">
        <v>0</v>
      </c>
      <c r="F62" s="219">
        <v>157</v>
      </c>
      <c r="G62" s="157" t="s">
        <v>269</v>
      </c>
      <c r="H62" s="221">
        <v>0</v>
      </c>
      <c r="I62" s="157" t="s">
        <v>295</v>
      </c>
      <c r="J62" s="219"/>
      <c r="K62" s="219">
        <v>4017.55</v>
      </c>
      <c r="L62" s="220" t="s">
        <v>333</v>
      </c>
      <c r="M62" s="219"/>
      <c r="N62" s="219">
        <v>36157.35</v>
      </c>
      <c r="O62" s="219"/>
      <c r="P62" s="219">
        <f>N62</f>
        <v>36157.35</v>
      </c>
      <c r="Q62" s="224">
        <f>P62</f>
        <v>36157.35</v>
      </c>
    </row>
    <row r="63" spans="1:17">
      <c r="A63" s="328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30"/>
    </row>
    <row r="64" spans="1:17">
      <c r="A64" s="173" t="s">
        <v>89</v>
      </c>
      <c r="B64" s="174" t="s">
        <v>105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6"/>
    </row>
    <row r="65" spans="1:17">
      <c r="A65" s="298" t="s">
        <v>48</v>
      </c>
      <c r="B65" s="331" t="s">
        <v>238</v>
      </c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3"/>
      <c r="Q65" s="157" t="s">
        <v>275</v>
      </c>
    </row>
    <row r="66" spans="1:17">
      <c r="A66" s="339"/>
      <c r="B66" s="180" t="s">
        <v>289</v>
      </c>
      <c r="C66" s="177">
        <v>0</v>
      </c>
      <c r="D66" s="157" t="s">
        <v>269</v>
      </c>
      <c r="E66" s="177">
        <v>0</v>
      </c>
      <c r="F66" s="177">
        <v>200</v>
      </c>
      <c r="G66" s="157" t="s">
        <v>269</v>
      </c>
      <c r="H66" s="177">
        <v>17.55</v>
      </c>
      <c r="I66" s="157" t="s">
        <v>332</v>
      </c>
      <c r="J66" s="157"/>
      <c r="K66" s="177">
        <v>8518.14</v>
      </c>
      <c r="L66" s="177"/>
      <c r="M66" s="157"/>
      <c r="N66" s="178"/>
      <c r="O66" s="159"/>
      <c r="P66" s="255">
        <f>K66</f>
        <v>8518.14</v>
      </c>
      <c r="Q66" s="179">
        <f>P66</f>
        <v>8518.14</v>
      </c>
    </row>
    <row r="67" spans="1:17">
      <c r="A67" s="302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4"/>
    </row>
    <row r="68" spans="1:17">
      <c r="A68" s="326" t="s">
        <v>49</v>
      </c>
      <c r="B68" s="323" t="s">
        <v>11</v>
      </c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5"/>
      <c r="Q68" s="157" t="s">
        <v>275</v>
      </c>
    </row>
    <row r="69" spans="1:17">
      <c r="A69" s="327"/>
      <c r="B69" s="180"/>
      <c r="C69" s="180"/>
      <c r="D69" s="180"/>
      <c r="E69" s="180"/>
      <c r="F69" s="180"/>
      <c r="G69" s="180"/>
      <c r="H69" s="180"/>
      <c r="I69" s="180"/>
      <c r="J69" s="180"/>
      <c r="K69" s="181">
        <v>60</v>
      </c>
      <c r="L69" s="180"/>
      <c r="M69" s="180"/>
      <c r="N69" s="180"/>
      <c r="O69" s="180"/>
      <c r="P69" s="233">
        <f>K69</f>
        <v>60</v>
      </c>
      <c r="Q69" s="179">
        <f>P69</f>
        <v>60</v>
      </c>
    </row>
    <row r="70" spans="1:17">
      <c r="A70" s="287"/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9"/>
    </row>
    <row r="71" spans="1:17">
      <c r="A71" s="298" t="s">
        <v>50</v>
      </c>
      <c r="B71" s="323" t="s">
        <v>12</v>
      </c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5"/>
      <c r="P71" s="180"/>
      <c r="Q71" s="157" t="s">
        <v>275</v>
      </c>
    </row>
    <row r="72" spans="1:17">
      <c r="A72" s="299"/>
      <c r="B72" s="180"/>
      <c r="C72" s="180"/>
      <c r="D72" s="180"/>
      <c r="E72" s="180"/>
      <c r="F72" s="180"/>
      <c r="G72" s="180"/>
      <c r="H72" s="180"/>
      <c r="I72" s="180"/>
      <c r="J72" s="180"/>
      <c r="K72" s="181">
        <v>60</v>
      </c>
      <c r="L72" s="180"/>
      <c r="M72" s="180"/>
      <c r="N72" s="180"/>
      <c r="O72" s="180"/>
      <c r="P72" s="233">
        <v>60</v>
      </c>
      <c r="Q72" s="179">
        <f>P72</f>
        <v>60</v>
      </c>
    </row>
    <row r="73" spans="1:17">
      <c r="A73" s="287"/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9"/>
    </row>
    <row r="74" spans="1:17">
      <c r="A74" s="298" t="s">
        <v>51</v>
      </c>
      <c r="B74" s="323" t="s">
        <v>247</v>
      </c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5"/>
      <c r="Q74" s="157" t="s">
        <v>284</v>
      </c>
    </row>
    <row r="75" spans="1:17">
      <c r="A75" s="299"/>
      <c r="B75" s="182"/>
      <c r="C75" s="182"/>
      <c r="D75" s="182"/>
      <c r="E75" s="182"/>
      <c r="F75" s="182"/>
      <c r="G75" s="182"/>
      <c r="H75" s="180"/>
      <c r="I75" s="180"/>
      <c r="J75" s="181">
        <v>2</v>
      </c>
      <c r="K75" s="180"/>
      <c r="L75" s="180"/>
      <c r="M75" s="183"/>
      <c r="N75" s="183"/>
      <c r="O75" s="184"/>
      <c r="P75" s="254">
        <f>J75</f>
        <v>2</v>
      </c>
      <c r="Q75" s="179">
        <f>P75</f>
        <v>2</v>
      </c>
    </row>
    <row r="76" spans="1:17">
      <c r="A76" s="287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9"/>
    </row>
    <row r="77" spans="1:17">
      <c r="A77" s="298" t="s">
        <v>52</v>
      </c>
      <c r="B77" s="323" t="s">
        <v>113</v>
      </c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5"/>
      <c r="Q77" s="157" t="s">
        <v>284</v>
      </c>
    </row>
    <row r="78" spans="1:17">
      <c r="A78" s="299"/>
      <c r="B78" s="234"/>
      <c r="C78" s="234"/>
      <c r="D78" s="234"/>
      <c r="E78" s="235"/>
      <c r="F78" s="235"/>
      <c r="G78" s="235"/>
      <c r="H78" s="235"/>
      <c r="I78" s="235"/>
      <c r="J78" s="236">
        <v>2</v>
      </c>
      <c r="K78" s="235"/>
      <c r="L78" s="237"/>
      <c r="M78" s="237"/>
      <c r="N78" s="235"/>
      <c r="O78" s="238"/>
      <c r="P78" s="253">
        <f>J78</f>
        <v>2</v>
      </c>
      <c r="Q78" s="179">
        <f>P78</f>
        <v>2</v>
      </c>
    </row>
    <row r="79" spans="1:17">
      <c r="A79" s="163"/>
      <c r="B79" s="308"/>
      <c r="C79" s="308"/>
      <c r="D79" s="308"/>
      <c r="E79" s="243"/>
      <c r="F79" s="243"/>
      <c r="G79" s="244"/>
      <c r="H79" s="243"/>
      <c r="I79" s="244"/>
      <c r="J79" s="244"/>
      <c r="K79" s="243"/>
      <c r="L79" s="243"/>
      <c r="M79" s="244"/>
      <c r="N79" s="245"/>
      <c r="O79" s="246"/>
      <c r="P79" s="246"/>
      <c r="Q79" s="232"/>
    </row>
    <row r="80" spans="1:17">
      <c r="A80" s="298" t="s">
        <v>220</v>
      </c>
      <c r="B80" s="239" t="s">
        <v>116</v>
      </c>
      <c r="C80" s="239"/>
      <c r="D80" s="239"/>
      <c r="E80" s="240"/>
      <c r="F80" s="240"/>
      <c r="G80" s="190"/>
      <c r="H80" s="240"/>
      <c r="I80" s="190"/>
      <c r="J80" s="190"/>
      <c r="K80" s="240"/>
      <c r="L80" s="240"/>
      <c r="M80" s="190"/>
      <c r="N80" s="241"/>
      <c r="O80" s="242"/>
      <c r="P80" s="242"/>
      <c r="Q80" s="190" t="s">
        <v>284</v>
      </c>
    </row>
    <row r="81" spans="1:17">
      <c r="A81" s="299"/>
      <c r="B81" s="215"/>
      <c r="C81" s="215"/>
      <c r="D81" s="215"/>
      <c r="E81" s="177"/>
      <c r="F81" s="177"/>
      <c r="G81" s="157"/>
      <c r="H81" s="177"/>
      <c r="I81" s="157"/>
      <c r="J81" s="177">
        <v>5</v>
      </c>
      <c r="K81" s="177"/>
      <c r="L81" s="177"/>
      <c r="M81" s="157"/>
      <c r="N81" s="178"/>
      <c r="O81" s="180"/>
      <c r="P81" s="233">
        <f>J81</f>
        <v>5</v>
      </c>
      <c r="Q81" s="179">
        <f>P81</f>
        <v>5</v>
      </c>
    </row>
    <row r="82" spans="1:17">
      <c r="A82" s="302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4"/>
    </row>
    <row r="83" spans="1:17">
      <c r="A83" s="156" t="s">
        <v>101</v>
      </c>
      <c r="B83" s="309" t="s">
        <v>90</v>
      </c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2"/>
    </row>
    <row r="84" spans="1:17">
      <c r="A84" s="298" t="s">
        <v>62</v>
      </c>
      <c r="B84" s="305" t="str">
        <f>'Planilha Orçamento'!D42</f>
        <v>Assentamento de bloco de concreto (35 MPa), esp.=8cm, sobre colchão de pó de pedra esp.=5cm, inclusive fornecimento do pó de pedra e compactação, inclusive transportes</v>
      </c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7"/>
      <c r="Q84" s="158" t="s">
        <v>268</v>
      </c>
    </row>
    <row r="85" spans="1:17">
      <c r="A85" s="299"/>
      <c r="B85" s="185" t="s">
        <v>289</v>
      </c>
      <c r="C85" s="160">
        <v>0</v>
      </c>
      <c r="D85" s="158" t="s">
        <v>269</v>
      </c>
      <c r="E85" s="160">
        <v>0</v>
      </c>
      <c r="F85" s="158">
        <v>200</v>
      </c>
      <c r="G85" s="158" t="s">
        <v>269</v>
      </c>
      <c r="H85" s="158">
        <v>17.55</v>
      </c>
      <c r="I85" s="158"/>
      <c r="J85" s="158"/>
      <c r="K85" s="160">
        <v>4017.55</v>
      </c>
      <c r="L85" s="158" t="s">
        <v>333</v>
      </c>
      <c r="M85" s="158"/>
      <c r="N85" s="158"/>
      <c r="O85" s="158"/>
      <c r="P85" s="252">
        <v>36157.35</v>
      </c>
      <c r="Q85" s="179">
        <f>P85</f>
        <v>36157.35</v>
      </c>
    </row>
    <row r="86" spans="1:17">
      <c r="A86" s="302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4"/>
    </row>
    <row r="87" spans="1:17">
      <c r="A87" s="298" t="s">
        <v>63</v>
      </c>
      <c r="B87" s="305" t="str">
        <f>'Planilha Orçamento'!D43</f>
        <v>Transporte, carga e desgarca de material de pavimentação</v>
      </c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7"/>
      <c r="Q87" s="158" t="s">
        <v>274</v>
      </c>
    </row>
    <row r="88" spans="1:17">
      <c r="A88" s="299"/>
      <c r="B88" s="185" t="s">
        <v>289</v>
      </c>
      <c r="C88" s="160">
        <v>0</v>
      </c>
      <c r="D88" s="158" t="s">
        <v>269</v>
      </c>
      <c r="E88" s="160">
        <v>0</v>
      </c>
      <c r="F88" s="158">
        <v>200</v>
      </c>
      <c r="G88" s="158" t="s">
        <v>269</v>
      </c>
      <c r="H88" s="158">
        <v>17.55</v>
      </c>
      <c r="I88" s="158"/>
      <c r="J88" s="185"/>
      <c r="K88" s="160"/>
      <c r="L88" s="185"/>
      <c r="M88" s="185"/>
      <c r="N88" s="252">
        <v>36157.35</v>
      </c>
      <c r="O88" s="185"/>
      <c r="P88" s="252">
        <f>N88*0.192</f>
        <v>6942.2111999999997</v>
      </c>
      <c r="Q88" s="179">
        <f>P88</f>
        <v>6942.2111999999997</v>
      </c>
    </row>
    <row r="89" spans="1:17">
      <c r="A89" s="302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4"/>
    </row>
    <row r="90" spans="1:17">
      <c r="A90" s="287"/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9"/>
    </row>
    <row r="91" spans="1:17">
      <c r="A91" s="156" t="s">
        <v>102</v>
      </c>
      <c r="B91" s="247" t="str">
        <f>'Planilha Orçamento'!D45</f>
        <v> SINALIZAÇÃO VIÁRIA</v>
      </c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7">
      <c r="A92" s="295" t="s">
        <v>55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7"/>
    </row>
    <row r="93" spans="1:17">
      <c r="A93" s="298" t="s">
        <v>65</v>
      </c>
      <c r="B93" s="293" t="str">
        <f>'Planilha Orçamento'!D47</f>
        <v>Sinalização vertical, inclusive transporte de placa sinalização e madeira</v>
      </c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193" t="s">
        <v>268</v>
      </c>
    </row>
    <row r="94" spans="1:17">
      <c r="A94" s="299"/>
      <c r="B94" s="194"/>
      <c r="C94" s="195"/>
      <c r="D94" s="195"/>
      <c r="E94" s="196"/>
      <c r="F94" s="196"/>
      <c r="G94" s="195"/>
      <c r="H94" s="196"/>
      <c r="I94" s="194"/>
      <c r="J94" s="194"/>
      <c r="K94" s="196"/>
      <c r="L94" s="195"/>
      <c r="M94" s="194"/>
      <c r="N94" s="196">
        <v>4</v>
      </c>
      <c r="O94" s="194"/>
      <c r="P94" s="251">
        <f>SUM(N94:N94)</f>
        <v>4</v>
      </c>
      <c r="Q94" s="179">
        <f>P94</f>
        <v>4</v>
      </c>
    </row>
    <row r="95" spans="1:17">
      <c r="A95" s="294"/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</row>
    <row r="96" spans="1:17">
      <c r="A96" s="298" t="s">
        <v>334</v>
      </c>
      <c r="B96" s="293" t="str">
        <f>'Planilha Orçamento'!D48</f>
        <v>Tela de proteção de segurança de PVC cor laranja com suporte para sinalização de obras</v>
      </c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193" t="s">
        <v>275</v>
      </c>
    </row>
    <row r="97" spans="1:17">
      <c r="A97" s="299"/>
      <c r="B97" s="197"/>
      <c r="C97" s="196"/>
      <c r="D97" s="195"/>
      <c r="E97" s="196"/>
      <c r="F97" s="196"/>
      <c r="G97" s="195"/>
      <c r="H97" s="195"/>
      <c r="I97" s="194"/>
      <c r="J97" s="194"/>
      <c r="K97" s="196">
        <v>200</v>
      </c>
      <c r="L97" s="194"/>
      <c r="M97" s="194"/>
      <c r="N97" s="194"/>
      <c r="O97" s="194"/>
      <c r="P97" s="251">
        <f>SUM(K97:K97)</f>
        <v>200</v>
      </c>
      <c r="Q97" s="179">
        <f>P97</f>
        <v>200</v>
      </c>
    </row>
    <row r="98" spans="1:17">
      <c r="A98" s="279" t="s">
        <v>15</v>
      </c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</row>
    <row r="99" spans="1:17">
      <c r="A99" s="298" t="s">
        <v>221</v>
      </c>
      <c r="B99" s="293" t="str">
        <f>'Planilha Orçamento'!D50</f>
        <v>Sinalização vertical com chapa revestida em película, inclusive suporte em madeira</v>
      </c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193" t="s">
        <v>268</v>
      </c>
    </row>
    <row r="100" spans="1:17">
      <c r="A100" s="299"/>
      <c r="B100" s="197"/>
      <c r="C100" s="198"/>
      <c r="D100" s="172"/>
      <c r="E100" s="172"/>
      <c r="F100" s="172"/>
      <c r="G100" s="172"/>
      <c r="H100" s="172"/>
      <c r="I100" s="172"/>
      <c r="J100" s="172"/>
      <c r="K100" s="195"/>
      <c r="L100" s="194"/>
      <c r="M100" s="194"/>
      <c r="N100" s="196">
        <v>8</v>
      </c>
      <c r="O100" s="194"/>
      <c r="P100" s="251">
        <f>N100</f>
        <v>8</v>
      </c>
      <c r="Q100" s="179">
        <f>P100</f>
        <v>8</v>
      </c>
    </row>
    <row r="101" spans="1:17">
      <c r="A101" s="287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9"/>
    </row>
    <row r="102" spans="1:17">
      <c r="A102" s="156" t="s">
        <v>103</v>
      </c>
      <c r="B102" s="290" t="str">
        <f>'Planilha Orçamento'!D52</f>
        <v>OBRAS COMPLEMENTARES</v>
      </c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2"/>
    </row>
    <row r="103" spans="1:17">
      <c r="A103" s="300" t="s">
        <v>68</v>
      </c>
      <c r="B103" s="313" t="str">
        <f>'Planilha Orçamento'!D53</f>
        <v xml:space="preserve">Deslocamento de cerca de madeira c/ 4 fios de arame </v>
      </c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193" t="s">
        <v>275</v>
      </c>
    </row>
    <row r="104" spans="1:17">
      <c r="A104" s="301"/>
      <c r="B104" s="199"/>
      <c r="C104" s="187"/>
      <c r="D104" s="187"/>
      <c r="E104" s="187"/>
      <c r="F104" s="187"/>
      <c r="G104" s="187"/>
      <c r="H104" s="187"/>
      <c r="I104" s="187"/>
      <c r="J104" s="188"/>
      <c r="K104" s="188">
        <v>200</v>
      </c>
      <c r="L104" s="187"/>
      <c r="M104" s="187"/>
      <c r="N104" s="187"/>
      <c r="O104" s="187"/>
      <c r="P104" s="248">
        <v>200</v>
      </c>
      <c r="Q104" s="179">
        <f>P104</f>
        <v>200</v>
      </c>
    </row>
    <row r="105" spans="1:17">
      <c r="A105" s="282"/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4"/>
    </row>
    <row r="106" spans="1:17">
      <c r="A106" s="300" t="s">
        <v>69</v>
      </c>
      <c r="B106" s="285" t="str">
        <f>'Planilha Orçamento'!D54</f>
        <v>Reparo de cerca ( substituição de mourões, grampo e arame farpado), inclusive transportes de
todos os materiais</v>
      </c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193" t="s">
        <v>275</v>
      </c>
    </row>
    <row r="107" spans="1:17">
      <c r="A107" s="301"/>
      <c r="B107" s="186"/>
      <c r="C107" s="186"/>
      <c r="D107" s="186"/>
      <c r="E107" s="186"/>
      <c r="F107" s="186"/>
      <c r="G107" s="186"/>
      <c r="H107" s="186"/>
      <c r="I107" s="186"/>
      <c r="J107" s="186"/>
      <c r="K107" s="188">
        <v>100</v>
      </c>
      <c r="L107" s="186"/>
      <c r="M107" s="186"/>
      <c r="N107" s="186"/>
      <c r="O107" s="186"/>
      <c r="P107" s="248">
        <f>K107</f>
        <v>100</v>
      </c>
      <c r="Q107" s="179">
        <f>P107</f>
        <v>100</v>
      </c>
    </row>
    <row r="108" spans="1:17">
      <c r="A108" s="282"/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4"/>
    </row>
    <row r="109" spans="1:17">
      <c r="A109" s="300" t="s">
        <v>70</v>
      </c>
      <c r="B109" s="317" t="str">
        <f>'Planilha Orçamento'!D55</f>
        <v>Cerca de arame farpado 4 fios com mourões a cada 2,0 m, esticadores de madeira, a cada 20,0 m, inclusive transporte de mourão e arame farpado)</v>
      </c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9"/>
      <c r="Q109" s="193" t="s">
        <v>275</v>
      </c>
    </row>
    <row r="110" spans="1:17">
      <c r="A110" s="301"/>
      <c r="B110" s="200"/>
      <c r="C110" s="200"/>
      <c r="D110" s="200"/>
      <c r="E110" s="200"/>
      <c r="F110" s="200"/>
      <c r="G110" s="200"/>
      <c r="H110" s="200"/>
      <c r="I110" s="201"/>
      <c r="J110" s="201"/>
      <c r="K110" s="202">
        <v>80</v>
      </c>
      <c r="L110" s="202"/>
      <c r="M110" s="202"/>
      <c r="N110" s="202"/>
      <c r="O110" s="200"/>
      <c r="P110" s="249">
        <f>K110</f>
        <v>80</v>
      </c>
      <c r="Q110" s="179">
        <f>P110</f>
        <v>80</v>
      </c>
    </row>
    <row r="111" spans="1:17">
      <c r="A111" s="282"/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4"/>
    </row>
    <row r="112" spans="1:17">
      <c r="A112" s="300" t="s">
        <v>71</v>
      </c>
      <c r="B112" s="317" t="str">
        <f>'Planilha Orçamento'!D56</f>
        <v>Grama em placas em taludes com estacas de madeira, fornecimento e plantio</v>
      </c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9"/>
      <c r="Q112" s="193" t="s">
        <v>268</v>
      </c>
    </row>
    <row r="113" spans="1:17">
      <c r="A113" s="301"/>
      <c r="B113" s="200"/>
      <c r="C113" s="201"/>
      <c r="D113" s="201"/>
      <c r="E113" s="201"/>
      <c r="F113" s="201"/>
      <c r="G113" s="201"/>
      <c r="H113" s="201"/>
      <c r="I113" s="200"/>
      <c r="J113" s="202"/>
      <c r="K113" s="201"/>
      <c r="L113" s="201"/>
      <c r="M113" s="200"/>
      <c r="N113" s="202">
        <v>250</v>
      </c>
      <c r="O113" s="200"/>
      <c r="P113" s="250">
        <f>SUM(N113:N119)</f>
        <v>250</v>
      </c>
      <c r="Q113" s="179">
        <f>P113</f>
        <v>250</v>
      </c>
    </row>
    <row r="114" spans="1:17">
      <c r="A114" s="282"/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4"/>
    </row>
    <row r="115" spans="1:17">
      <c r="A115" s="300" t="s">
        <v>72</v>
      </c>
      <c r="B115" s="200" t="str">
        <f>'Planilha Orçamento'!D57</f>
        <v>Religação de rede de água em PVC DN 32mm, incluisve conexões</v>
      </c>
      <c r="C115" s="200"/>
      <c r="D115" s="200"/>
      <c r="E115" s="200"/>
      <c r="F115" s="200"/>
      <c r="G115" s="200"/>
      <c r="H115" s="200"/>
      <c r="I115" s="200"/>
      <c r="J115" s="202"/>
      <c r="K115" s="202"/>
      <c r="L115" s="201"/>
      <c r="M115" s="200"/>
      <c r="N115" s="201"/>
      <c r="O115" s="200"/>
      <c r="P115" s="203"/>
      <c r="Q115" s="187" t="s">
        <v>275</v>
      </c>
    </row>
    <row r="116" spans="1:17">
      <c r="A116" s="301"/>
      <c r="B116" s="200"/>
      <c r="C116" s="200"/>
      <c r="D116" s="200"/>
      <c r="E116" s="200"/>
      <c r="F116" s="200"/>
      <c r="G116" s="200"/>
      <c r="H116" s="200"/>
      <c r="I116" s="200"/>
      <c r="J116" s="202"/>
      <c r="K116" s="202">
        <v>30</v>
      </c>
      <c r="L116" s="201"/>
      <c r="M116" s="200"/>
      <c r="N116" s="201"/>
      <c r="O116" s="200"/>
      <c r="P116" s="249">
        <f>K116</f>
        <v>30</v>
      </c>
      <c r="Q116" s="179">
        <f>P116</f>
        <v>30</v>
      </c>
    </row>
    <row r="117" spans="1:17">
      <c r="A117" s="187"/>
      <c r="B117" s="200"/>
      <c r="C117" s="200"/>
      <c r="D117" s="200"/>
      <c r="E117" s="200"/>
      <c r="F117" s="200"/>
      <c r="G117" s="200"/>
      <c r="H117" s="200"/>
      <c r="I117" s="200"/>
      <c r="J117" s="202"/>
      <c r="K117" s="202"/>
      <c r="L117" s="201"/>
      <c r="M117" s="200"/>
      <c r="N117" s="201"/>
      <c r="O117" s="200"/>
      <c r="P117" s="203"/>
      <c r="Q117" s="187"/>
    </row>
    <row r="118" spans="1:17">
      <c r="A118" s="300" t="s">
        <v>278</v>
      </c>
      <c r="B118" s="200" t="str">
        <f>'Planilha Orçamento'!D58</f>
        <v>Religação de rede de água em PVC DN 25mm, incluisve conexões</v>
      </c>
      <c r="C118" s="200"/>
      <c r="D118" s="200"/>
      <c r="E118" s="200"/>
      <c r="F118" s="200"/>
      <c r="G118" s="200"/>
      <c r="H118" s="200"/>
      <c r="I118" s="200"/>
      <c r="J118" s="202"/>
      <c r="K118" s="202"/>
      <c r="L118" s="201"/>
      <c r="M118" s="200"/>
      <c r="N118" s="201"/>
      <c r="O118" s="200"/>
      <c r="P118" s="203"/>
      <c r="Q118" s="187" t="s">
        <v>275</v>
      </c>
    </row>
    <row r="119" spans="1:17">
      <c r="A119" s="301"/>
      <c r="B119" s="200"/>
      <c r="C119" s="110"/>
      <c r="D119" s="161"/>
      <c r="E119" s="161"/>
      <c r="F119" s="161"/>
      <c r="G119" s="161"/>
      <c r="H119" s="161"/>
      <c r="I119" s="161"/>
      <c r="J119" s="202"/>
      <c r="K119" s="202">
        <v>30</v>
      </c>
      <c r="L119" s="201"/>
      <c r="M119" s="161"/>
      <c r="N119" s="201"/>
      <c r="O119" s="161"/>
      <c r="P119" s="249">
        <v>30</v>
      </c>
      <c r="Q119" s="179">
        <f>P119</f>
        <v>30</v>
      </c>
    </row>
    <row r="120" spans="1:17">
      <c r="A120" s="320"/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2"/>
    </row>
    <row r="121" spans="1:17">
      <c r="A121" s="156" t="s">
        <v>104</v>
      </c>
      <c r="B121" s="309" t="s">
        <v>80</v>
      </c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  <c r="P121" s="291"/>
      <c r="Q121" s="292"/>
    </row>
    <row r="122" spans="1:17">
      <c r="A122" s="298" t="s">
        <v>82</v>
      </c>
      <c r="B122" s="312" t="s">
        <v>331</v>
      </c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187" t="s">
        <v>284</v>
      </c>
    </row>
    <row r="123" spans="1:17">
      <c r="A123" s="299"/>
      <c r="B123" s="186"/>
      <c r="C123" s="186"/>
      <c r="D123" s="186"/>
      <c r="E123" s="186"/>
      <c r="F123" s="186"/>
      <c r="G123" s="186"/>
      <c r="H123" s="186"/>
      <c r="I123" s="186"/>
      <c r="J123" s="188">
        <v>1</v>
      </c>
      <c r="K123" s="186"/>
      <c r="L123" s="186"/>
      <c r="M123" s="186"/>
      <c r="N123" s="186"/>
      <c r="O123" s="186"/>
      <c r="P123" s="248">
        <f>J123</f>
        <v>1</v>
      </c>
      <c r="Q123" s="179">
        <f>P123</f>
        <v>1</v>
      </c>
    </row>
    <row r="124" spans="1:17">
      <c r="A124" s="302"/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4"/>
    </row>
    <row r="125" spans="1:17">
      <c r="A125" s="204"/>
      <c r="Q125" s="189"/>
    </row>
    <row r="126" spans="1:17" ht="15.75">
      <c r="A126" s="204"/>
      <c r="B126" s="205" t="s">
        <v>328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Q126" s="189"/>
    </row>
    <row r="127" spans="1:17" ht="15.75">
      <c r="A127" s="204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Q127" s="189"/>
    </row>
    <row r="128" spans="1:17" ht="15.75">
      <c r="A128" s="204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Q128" s="189"/>
    </row>
    <row r="129" spans="1:17" ht="15.75">
      <c r="A129" s="204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Q129" s="189"/>
    </row>
    <row r="130" spans="1:17" ht="15.75">
      <c r="A130" s="204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Q130" s="189"/>
    </row>
    <row r="131" spans="1:17" ht="15.75">
      <c r="A131" s="204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Q131" s="189"/>
    </row>
    <row r="132" spans="1:17" ht="15.75">
      <c r="A132" s="204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Q132" s="189"/>
    </row>
    <row r="133" spans="1:17" ht="15.75">
      <c r="A133" s="204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Q133" s="189"/>
    </row>
    <row r="134" spans="1:17" ht="15.75">
      <c r="A134" s="204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Q134" s="189"/>
    </row>
    <row r="135" spans="1:17" ht="15.75">
      <c r="A135" s="204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Q135" s="189"/>
    </row>
    <row r="136" spans="1:17" ht="15.75">
      <c r="A136" s="204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Q136" s="189"/>
    </row>
    <row r="137" spans="1:17" ht="15.75">
      <c r="A137" s="204"/>
      <c r="B137" s="206" t="s">
        <v>224</v>
      </c>
      <c r="C137" s="205"/>
      <c r="D137" s="205"/>
      <c r="E137" s="205"/>
      <c r="F137" s="205"/>
      <c r="G137" s="205"/>
      <c r="H137" s="82"/>
      <c r="I137" s="83"/>
      <c r="J137" s="83"/>
      <c r="K137" s="205"/>
      <c r="Q137" s="189"/>
    </row>
    <row r="138" spans="1:17" ht="15.75">
      <c r="A138" s="207"/>
      <c r="B138" s="208" t="s">
        <v>319</v>
      </c>
      <c r="C138" s="209"/>
      <c r="D138" s="209"/>
      <c r="E138" s="209"/>
      <c r="F138" s="209"/>
      <c r="G138" s="209"/>
      <c r="H138" s="210"/>
      <c r="I138" s="211"/>
      <c r="J138" s="211"/>
      <c r="K138" s="209"/>
      <c r="L138" s="212"/>
      <c r="M138" s="212"/>
      <c r="N138" s="212"/>
      <c r="O138" s="212"/>
      <c r="P138" s="212"/>
      <c r="Q138" s="213"/>
    </row>
  </sheetData>
  <mergeCells count="130">
    <mergeCell ref="A1:N1"/>
    <mergeCell ref="O1:Q7"/>
    <mergeCell ref="A2:N2"/>
    <mergeCell ref="A3:N3"/>
    <mergeCell ref="A4:N4"/>
    <mergeCell ref="A5:N5"/>
    <mergeCell ref="A6:N6"/>
    <mergeCell ref="A7:N7"/>
    <mergeCell ref="L8:L9"/>
    <mergeCell ref="M8:M9"/>
    <mergeCell ref="N8:N9"/>
    <mergeCell ref="O8:O9"/>
    <mergeCell ref="P8:P9"/>
    <mergeCell ref="Q8:Q9"/>
    <mergeCell ref="A8:A9"/>
    <mergeCell ref="B8:B9"/>
    <mergeCell ref="C8:H8"/>
    <mergeCell ref="I8:I9"/>
    <mergeCell ref="J8:J9"/>
    <mergeCell ref="K8:K9"/>
    <mergeCell ref="C9:E9"/>
    <mergeCell ref="F9:H9"/>
    <mergeCell ref="B54:P54"/>
    <mergeCell ref="B55:H55"/>
    <mergeCell ref="A53:Q53"/>
    <mergeCell ref="A54:A55"/>
    <mergeCell ref="B10:Q10"/>
    <mergeCell ref="B11:P11"/>
    <mergeCell ref="A13:Q13"/>
    <mergeCell ref="B40:P40"/>
    <mergeCell ref="B24:P24"/>
    <mergeCell ref="B27:P27"/>
    <mergeCell ref="B30:P30"/>
    <mergeCell ref="B33:P33"/>
    <mergeCell ref="A11:A12"/>
    <mergeCell ref="A36:A37"/>
    <mergeCell ref="A33:A34"/>
    <mergeCell ref="A30:A31"/>
    <mergeCell ref="A27:A28"/>
    <mergeCell ref="A24:A25"/>
    <mergeCell ref="A21:A22"/>
    <mergeCell ref="A26:Q26"/>
    <mergeCell ref="A29:Q29"/>
    <mergeCell ref="A32:Q32"/>
    <mergeCell ref="A35:Q35"/>
    <mergeCell ref="A50:Q50"/>
    <mergeCell ref="A63:Q63"/>
    <mergeCell ref="B65:P65"/>
    <mergeCell ref="A61:A62"/>
    <mergeCell ref="A56:Q56"/>
    <mergeCell ref="B59:H59"/>
    <mergeCell ref="A60:Q60"/>
    <mergeCell ref="B61:P61"/>
    <mergeCell ref="B57:P57"/>
    <mergeCell ref="A57:A59"/>
    <mergeCell ref="A65:A66"/>
    <mergeCell ref="B74:P74"/>
    <mergeCell ref="A76:Q76"/>
    <mergeCell ref="B77:P77"/>
    <mergeCell ref="A67:Q67"/>
    <mergeCell ref="B68:P68"/>
    <mergeCell ref="A70:Q70"/>
    <mergeCell ref="B71:O71"/>
    <mergeCell ref="A73:Q73"/>
    <mergeCell ref="A68:A69"/>
    <mergeCell ref="A71:A72"/>
    <mergeCell ref="A74:A75"/>
    <mergeCell ref="A77:A78"/>
    <mergeCell ref="A109:A110"/>
    <mergeCell ref="A112:A113"/>
    <mergeCell ref="A115:A116"/>
    <mergeCell ref="A114:Q114"/>
    <mergeCell ref="A122:A123"/>
    <mergeCell ref="A118:A119"/>
    <mergeCell ref="A98:Q98"/>
    <mergeCell ref="B99:P99"/>
    <mergeCell ref="B109:P109"/>
    <mergeCell ref="A111:Q111"/>
    <mergeCell ref="B112:P112"/>
    <mergeCell ref="A120:Q120"/>
    <mergeCell ref="B121:Q121"/>
    <mergeCell ref="B103:P103"/>
    <mergeCell ref="B14:Q14"/>
    <mergeCell ref="B15:P15"/>
    <mergeCell ref="B18:P18"/>
    <mergeCell ref="B21:P21"/>
    <mergeCell ref="B122:P122"/>
    <mergeCell ref="A124:Q124"/>
    <mergeCell ref="A15:A16"/>
    <mergeCell ref="A40:A43"/>
    <mergeCell ref="B45:P45"/>
    <mergeCell ref="B48:P48"/>
    <mergeCell ref="A45:A46"/>
    <mergeCell ref="A48:A49"/>
    <mergeCell ref="B36:P36"/>
    <mergeCell ref="B39:Q39"/>
    <mergeCell ref="A38:Q38"/>
    <mergeCell ref="A44:Q44"/>
    <mergeCell ref="A47:Q47"/>
    <mergeCell ref="A17:Q17"/>
    <mergeCell ref="A20:Q20"/>
    <mergeCell ref="A23:Q23"/>
    <mergeCell ref="A18:A19"/>
    <mergeCell ref="A96:A97"/>
    <mergeCell ref="A99:A100"/>
    <mergeCell ref="A103:A104"/>
    <mergeCell ref="B51:P51"/>
    <mergeCell ref="A51:A52"/>
    <mergeCell ref="A105:Q105"/>
    <mergeCell ref="B106:P106"/>
    <mergeCell ref="A108:Q108"/>
    <mergeCell ref="A101:Q101"/>
    <mergeCell ref="B102:Q102"/>
    <mergeCell ref="B93:P93"/>
    <mergeCell ref="A95:Q95"/>
    <mergeCell ref="B96:P96"/>
    <mergeCell ref="A90:Q90"/>
    <mergeCell ref="A92:Q92"/>
    <mergeCell ref="A93:A94"/>
    <mergeCell ref="A106:A107"/>
    <mergeCell ref="A86:Q86"/>
    <mergeCell ref="B87:P87"/>
    <mergeCell ref="A89:Q89"/>
    <mergeCell ref="B79:D79"/>
    <mergeCell ref="A82:Q82"/>
    <mergeCell ref="B83:Q83"/>
    <mergeCell ref="B84:P84"/>
    <mergeCell ref="A80:A81"/>
    <mergeCell ref="A84:A85"/>
    <mergeCell ref="A87:A88"/>
  </mergeCells>
  <pageMargins left="0.51181102362204722" right="0.51181102362204722" top="0.78740157480314965" bottom="0.78740157480314965" header="0.31496062992125984" footer="0.31496062992125984"/>
  <pageSetup paperSize="9" scale="54" orientation="landscape" r:id="rId1"/>
  <rowBreaks count="2" manualBreakCount="2">
    <brk id="59" max="16" man="1"/>
    <brk id="105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91"/>
  <sheetViews>
    <sheetView view="pageBreakPreview" zoomScaleSheetLayoutView="100" workbookViewId="0">
      <selection activeCell="G6" sqref="G6:I22"/>
    </sheetView>
  </sheetViews>
  <sheetFormatPr defaultColWidth="17.28515625" defaultRowHeight="15" customHeight="1"/>
  <cols>
    <col min="1" max="1" width="5.85546875" style="14" customWidth="1"/>
    <col min="2" max="2" width="12.85546875" style="14" customWidth="1"/>
    <col min="3" max="3" width="11" style="14" customWidth="1"/>
    <col min="4" max="4" width="13.5703125" style="14" customWidth="1"/>
    <col min="5" max="5" width="17.5703125" style="14" customWidth="1"/>
    <col min="6" max="6" width="17.140625" style="14" customWidth="1"/>
    <col min="7" max="7" width="3.85546875" style="14" customWidth="1"/>
    <col min="8" max="8" width="4" style="14" customWidth="1"/>
    <col min="9" max="9" width="4.7109375" style="14" customWidth="1"/>
    <col min="10" max="10" width="14.85546875" style="14" bestFit="1" customWidth="1"/>
    <col min="11" max="11" width="14.85546875" style="14" customWidth="1"/>
    <col min="12" max="15" width="14.85546875" style="14" bestFit="1" customWidth="1"/>
    <col min="16" max="22" width="8.7109375" style="14" customWidth="1"/>
    <col min="23" max="16384" width="17.28515625" style="14"/>
  </cols>
  <sheetData>
    <row r="1" spans="1:22" ht="28.5" customHeight="1">
      <c r="A1" s="377" t="s">
        <v>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9"/>
      <c r="N1" s="383"/>
      <c r="O1" s="384"/>
      <c r="P1" s="4"/>
      <c r="Q1" s="4"/>
      <c r="R1" s="4"/>
      <c r="S1" s="4"/>
      <c r="T1" s="4"/>
      <c r="U1" s="4"/>
      <c r="V1" s="4"/>
    </row>
    <row r="2" spans="1:22" ht="15.75" customHeight="1">
      <c r="A2" s="380" t="s">
        <v>323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2"/>
      <c r="N2" s="385"/>
      <c r="O2" s="386"/>
      <c r="P2" s="4"/>
      <c r="Q2" s="4"/>
      <c r="R2" s="4"/>
      <c r="S2" s="4"/>
      <c r="T2" s="4"/>
      <c r="U2" s="4"/>
      <c r="V2" s="4"/>
    </row>
    <row r="3" spans="1:22" ht="15" customHeight="1">
      <c r="A3" s="380" t="s">
        <v>325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2"/>
      <c r="N3" s="387"/>
      <c r="O3" s="388"/>
      <c r="P3" s="4"/>
      <c r="Q3" s="4"/>
      <c r="R3" s="4"/>
      <c r="S3" s="4"/>
      <c r="T3" s="4"/>
      <c r="U3" s="4"/>
      <c r="V3" s="4"/>
    </row>
    <row r="4" spans="1:22" ht="18" customHeight="1">
      <c r="A4" s="370" t="s">
        <v>98</v>
      </c>
      <c r="B4" s="370" t="s">
        <v>97</v>
      </c>
      <c r="C4" s="370"/>
      <c r="D4" s="374" t="s">
        <v>96</v>
      </c>
      <c r="E4" s="374" t="s">
        <v>110</v>
      </c>
      <c r="F4" s="375" t="s">
        <v>95</v>
      </c>
      <c r="G4" s="370">
        <v>1</v>
      </c>
      <c r="H4" s="370">
        <v>2</v>
      </c>
      <c r="I4" s="370">
        <v>3</v>
      </c>
      <c r="J4" s="370" t="s">
        <v>94</v>
      </c>
      <c r="K4" s="370"/>
      <c r="L4" s="370"/>
      <c r="M4" s="370"/>
      <c r="N4" s="370"/>
      <c r="O4" s="370"/>
      <c r="P4" s="4"/>
      <c r="Q4" s="4"/>
      <c r="R4" s="4"/>
      <c r="S4" s="4"/>
      <c r="T4" s="4"/>
      <c r="U4" s="4"/>
      <c r="V4" s="4"/>
    </row>
    <row r="5" spans="1:22" ht="18" customHeight="1">
      <c r="A5" s="373"/>
      <c r="B5" s="370"/>
      <c r="C5" s="370"/>
      <c r="D5" s="374"/>
      <c r="E5" s="374"/>
      <c r="F5" s="375"/>
      <c r="G5" s="370"/>
      <c r="H5" s="370"/>
      <c r="I5" s="370"/>
      <c r="J5" s="28">
        <v>4</v>
      </c>
      <c r="K5" s="28">
        <v>5</v>
      </c>
      <c r="L5" s="28">
        <v>6</v>
      </c>
      <c r="M5" s="28">
        <v>7</v>
      </c>
      <c r="N5" s="28">
        <v>8</v>
      </c>
      <c r="O5" s="28">
        <v>9</v>
      </c>
      <c r="P5" s="4"/>
      <c r="Q5" s="4"/>
      <c r="R5" s="4"/>
      <c r="S5" s="4"/>
      <c r="T5" s="4"/>
      <c r="U5" s="4"/>
      <c r="V5" s="4"/>
    </row>
    <row r="6" spans="1:22" ht="18.75" customHeight="1">
      <c r="A6" s="369" t="s">
        <v>93</v>
      </c>
      <c r="B6" s="371" t="s">
        <v>107</v>
      </c>
      <c r="C6" s="371"/>
      <c r="D6" s="362">
        <f>E6/$E$22</f>
        <v>5.3962749529404977E-3</v>
      </c>
      <c r="E6" s="361">
        <f>'Planilha Orçamento'!H13</f>
        <v>6918.25</v>
      </c>
      <c r="F6" s="25" t="s">
        <v>88</v>
      </c>
      <c r="G6" s="372" t="s">
        <v>112</v>
      </c>
      <c r="H6" s="372"/>
      <c r="I6" s="372"/>
      <c r="J6" s="24">
        <v>0.9</v>
      </c>
      <c r="K6" s="24">
        <v>0.1</v>
      </c>
      <c r="L6" s="24"/>
      <c r="M6" s="24"/>
      <c r="N6" s="24"/>
      <c r="O6" s="26"/>
      <c r="P6" s="4"/>
      <c r="Q6" s="4"/>
      <c r="R6" s="4"/>
      <c r="S6" s="4"/>
      <c r="T6" s="4"/>
      <c r="U6" s="4"/>
      <c r="V6" s="4"/>
    </row>
    <row r="7" spans="1:22" ht="20.25" customHeight="1">
      <c r="A7" s="376"/>
      <c r="B7" s="371"/>
      <c r="C7" s="371"/>
      <c r="D7" s="362"/>
      <c r="E7" s="362"/>
      <c r="F7" s="23" t="s">
        <v>87</v>
      </c>
      <c r="G7" s="372"/>
      <c r="H7" s="372"/>
      <c r="I7" s="372"/>
      <c r="J7" s="27">
        <f>J6*$E$6</f>
        <v>6226.4250000000002</v>
      </c>
      <c r="K7" s="27">
        <f t="shared" ref="K7" si="0">K6*$E$6</f>
        <v>691.82500000000005</v>
      </c>
      <c r="L7" s="27"/>
      <c r="M7" s="27"/>
      <c r="N7" s="27"/>
      <c r="O7" s="27"/>
      <c r="P7" s="4"/>
      <c r="Q7" s="4"/>
      <c r="R7" s="4"/>
      <c r="S7" s="4"/>
      <c r="T7" s="4"/>
      <c r="U7" s="4"/>
      <c r="V7" s="4"/>
    </row>
    <row r="8" spans="1:22" ht="17.25" customHeight="1">
      <c r="A8" s="369" t="s">
        <v>92</v>
      </c>
      <c r="B8" s="371" t="s">
        <v>108</v>
      </c>
      <c r="C8" s="371"/>
      <c r="D8" s="362">
        <f t="shared" ref="D8" si="1">E8/$E$22</f>
        <v>2.9151561432330539E-2</v>
      </c>
      <c r="E8" s="361">
        <f>'Planilha Orçamento'!H23</f>
        <v>37373.520000000004</v>
      </c>
      <c r="F8" s="25" t="s">
        <v>88</v>
      </c>
      <c r="G8" s="372"/>
      <c r="H8" s="372"/>
      <c r="I8" s="372"/>
      <c r="J8" s="26">
        <v>1</v>
      </c>
      <c r="K8" s="26"/>
      <c r="L8" s="26"/>
      <c r="M8" s="24"/>
      <c r="N8" s="24"/>
      <c r="O8" s="24"/>
      <c r="P8" s="4"/>
      <c r="Q8" s="4"/>
      <c r="R8" s="4"/>
      <c r="S8" s="4"/>
      <c r="T8" s="4"/>
      <c r="U8" s="4"/>
      <c r="V8" s="4"/>
    </row>
    <row r="9" spans="1:22" ht="26.25" customHeight="1">
      <c r="A9" s="376"/>
      <c r="B9" s="371"/>
      <c r="C9" s="371"/>
      <c r="D9" s="362"/>
      <c r="E9" s="362"/>
      <c r="F9" s="23" t="s">
        <v>87</v>
      </c>
      <c r="G9" s="372"/>
      <c r="H9" s="372"/>
      <c r="I9" s="372"/>
      <c r="J9" s="27">
        <f>J8*E8</f>
        <v>37373.520000000004</v>
      </c>
      <c r="K9" s="27"/>
      <c r="L9" s="27"/>
      <c r="M9" s="27"/>
      <c r="N9" s="27"/>
      <c r="O9" s="27"/>
      <c r="P9" s="4"/>
      <c r="Q9" s="4"/>
      <c r="R9" s="4"/>
      <c r="S9" s="4"/>
      <c r="T9" s="4"/>
      <c r="U9" s="4"/>
      <c r="V9" s="4"/>
    </row>
    <row r="10" spans="1:22" ht="18.75" customHeight="1">
      <c r="A10" s="369" t="s">
        <v>91</v>
      </c>
      <c r="B10" s="371" t="s">
        <v>2</v>
      </c>
      <c r="C10" s="371"/>
      <c r="D10" s="362">
        <f t="shared" ref="D10" si="2">E10/$E$22</f>
        <v>7.2628872729647923E-2</v>
      </c>
      <c r="E10" s="361">
        <f>'Planilha Orçamento'!H32</f>
        <v>93113.25</v>
      </c>
      <c r="F10" s="25" t="s">
        <v>88</v>
      </c>
      <c r="G10" s="372"/>
      <c r="H10" s="372"/>
      <c r="I10" s="372"/>
      <c r="J10" s="24">
        <v>0.2</v>
      </c>
      <c r="K10" s="24">
        <v>0.3</v>
      </c>
      <c r="L10" s="24">
        <v>0.35</v>
      </c>
      <c r="M10" s="24">
        <v>0.15</v>
      </c>
      <c r="N10" s="24"/>
      <c r="O10" s="24"/>
      <c r="P10" s="4"/>
      <c r="Q10" s="4"/>
      <c r="R10" s="4"/>
      <c r="S10" s="4"/>
      <c r="T10" s="4"/>
      <c r="U10" s="4"/>
      <c r="V10" s="4"/>
    </row>
    <row r="11" spans="1:22" ht="19.5" customHeight="1">
      <c r="A11" s="376"/>
      <c r="B11" s="371"/>
      <c r="C11" s="371"/>
      <c r="D11" s="362"/>
      <c r="E11" s="362"/>
      <c r="F11" s="23" t="s">
        <v>87</v>
      </c>
      <c r="G11" s="372"/>
      <c r="H11" s="372"/>
      <c r="I11" s="372"/>
      <c r="J11" s="22">
        <f>J10*$E$10</f>
        <v>18622.650000000001</v>
      </c>
      <c r="K11" s="22">
        <f>K10*$E$10</f>
        <v>27933.974999999999</v>
      </c>
      <c r="L11" s="22">
        <f>L10*$E$10</f>
        <v>32589.637499999997</v>
      </c>
      <c r="M11" s="22">
        <f>M10*$E$10</f>
        <v>13966.987499999999</v>
      </c>
      <c r="N11" s="22"/>
      <c r="O11" s="22"/>
      <c r="P11" s="4"/>
      <c r="Q11" s="4"/>
      <c r="R11" s="4"/>
      <c r="S11" s="4"/>
      <c r="T11" s="4"/>
      <c r="U11" s="4"/>
      <c r="V11" s="4"/>
    </row>
    <row r="12" spans="1:22" ht="17.25" customHeight="1">
      <c r="A12" s="369" t="s">
        <v>89</v>
      </c>
      <c r="B12" s="371" t="s">
        <v>105</v>
      </c>
      <c r="C12" s="371"/>
      <c r="D12" s="362">
        <f t="shared" ref="D12" si="3">E12/$E$22</f>
        <v>0.16302522400615349</v>
      </c>
      <c r="E12" s="361">
        <f>'Planilha Orçamento'!H40</f>
        <v>209005.14999999997</v>
      </c>
      <c r="F12" s="25" t="s">
        <v>88</v>
      </c>
      <c r="G12" s="372"/>
      <c r="H12" s="372"/>
      <c r="I12" s="372"/>
      <c r="J12" s="24">
        <v>0.1</v>
      </c>
      <c r="K12" s="24">
        <v>0.25</v>
      </c>
      <c r="L12" s="24">
        <v>0.25</v>
      </c>
      <c r="M12" s="24">
        <v>0.2</v>
      </c>
      <c r="N12" s="24">
        <v>0.2</v>
      </c>
      <c r="O12" s="24"/>
      <c r="P12" s="4"/>
      <c r="Q12" s="4"/>
      <c r="R12" s="4"/>
      <c r="S12" s="4"/>
      <c r="T12" s="4"/>
      <c r="U12" s="4"/>
      <c r="V12" s="4"/>
    </row>
    <row r="13" spans="1:22" ht="17.25" customHeight="1">
      <c r="A13" s="376"/>
      <c r="B13" s="371"/>
      <c r="C13" s="371"/>
      <c r="D13" s="362"/>
      <c r="E13" s="362"/>
      <c r="F13" s="23" t="s">
        <v>87</v>
      </c>
      <c r="G13" s="372"/>
      <c r="H13" s="372"/>
      <c r="I13" s="372"/>
      <c r="J13" s="22">
        <f>J12*$E$12</f>
        <v>20900.514999999999</v>
      </c>
      <c r="K13" s="22">
        <f>K12*$E$12</f>
        <v>52251.287499999991</v>
      </c>
      <c r="L13" s="22">
        <f>L12*$E$12</f>
        <v>52251.287499999991</v>
      </c>
      <c r="M13" s="22">
        <f>M12*$E$12</f>
        <v>41801.03</v>
      </c>
      <c r="N13" s="22">
        <f>N12*$E$12</f>
        <v>41801.03</v>
      </c>
      <c r="O13" s="22"/>
      <c r="P13" s="4"/>
      <c r="Q13" s="4"/>
      <c r="R13" s="4"/>
      <c r="S13" s="4"/>
      <c r="T13" s="4"/>
      <c r="U13" s="4"/>
      <c r="V13" s="4"/>
    </row>
    <row r="14" spans="1:22" ht="17.25" customHeight="1">
      <c r="A14" s="369" t="s">
        <v>101</v>
      </c>
      <c r="B14" s="371" t="s">
        <v>90</v>
      </c>
      <c r="C14" s="371"/>
      <c r="D14" s="362">
        <f t="shared" ref="D14" si="4">E14/$E$22</f>
        <v>0.68865717708000773</v>
      </c>
      <c r="E14" s="361">
        <f>'Planilha Orçamento'!H44</f>
        <v>882887.27999999991</v>
      </c>
      <c r="F14" s="25" t="s">
        <v>88</v>
      </c>
      <c r="G14" s="372"/>
      <c r="H14" s="372"/>
      <c r="I14" s="372"/>
      <c r="J14" s="24">
        <v>0.1</v>
      </c>
      <c r="K14" s="24">
        <v>0.15</v>
      </c>
      <c r="L14" s="24">
        <v>0.2</v>
      </c>
      <c r="M14" s="24">
        <v>0.2</v>
      </c>
      <c r="N14" s="24">
        <v>0.2</v>
      </c>
      <c r="O14" s="24">
        <v>0.15</v>
      </c>
      <c r="P14" s="4"/>
      <c r="Q14" s="4"/>
      <c r="R14" s="4"/>
      <c r="S14" s="4"/>
      <c r="T14" s="4"/>
      <c r="U14" s="4"/>
      <c r="V14" s="4"/>
    </row>
    <row r="15" spans="1:22" ht="17.25" customHeight="1">
      <c r="A15" s="369"/>
      <c r="B15" s="371"/>
      <c r="C15" s="371"/>
      <c r="D15" s="362"/>
      <c r="E15" s="362"/>
      <c r="F15" s="23" t="s">
        <v>87</v>
      </c>
      <c r="G15" s="372"/>
      <c r="H15" s="372"/>
      <c r="I15" s="372"/>
      <c r="J15" s="22">
        <f>J14*$E$14</f>
        <v>88288.728000000003</v>
      </c>
      <c r="K15" s="22">
        <f>K14*$E$14</f>
        <v>132433.09199999998</v>
      </c>
      <c r="L15" s="22">
        <f t="shared" ref="L15:O15" si="5">L14*$E$14</f>
        <v>176577.45600000001</v>
      </c>
      <c r="M15" s="22">
        <f t="shared" si="5"/>
        <v>176577.45600000001</v>
      </c>
      <c r="N15" s="22">
        <f t="shared" si="5"/>
        <v>176577.45600000001</v>
      </c>
      <c r="O15" s="22">
        <f t="shared" si="5"/>
        <v>132433.09199999998</v>
      </c>
      <c r="P15" s="4"/>
      <c r="Q15" s="4"/>
      <c r="R15" s="4"/>
      <c r="S15" s="4"/>
      <c r="T15" s="4"/>
      <c r="U15" s="4"/>
      <c r="V15" s="4"/>
    </row>
    <row r="16" spans="1:22" ht="17.25" customHeight="1">
      <c r="A16" s="369" t="s">
        <v>102</v>
      </c>
      <c r="B16" s="371" t="s">
        <v>317</v>
      </c>
      <c r="C16" s="371"/>
      <c r="D16" s="362">
        <f t="shared" ref="D16" si="6">E16/$E$22</f>
        <v>1.2213860828982808E-2</v>
      </c>
      <c r="E16" s="361">
        <f>'Planilha Orçamento'!H51</f>
        <v>15658.68</v>
      </c>
      <c r="F16" s="25" t="s">
        <v>88</v>
      </c>
      <c r="G16" s="372"/>
      <c r="H16" s="372"/>
      <c r="I16" s="372"/>
      <c r="J16" s="24"/>
      <c r="K16" s="24"/>
      <c r="L16" s="24"/>
      <c r="M16" s="24">
        <v>0.05</v>
      </c>
      <c r="N16" s="24">
        <v>0.15</v>
      </c>
      <c r="O16" s="24">
        <v>0.8</v>
      </c>
      <c r="P16" s="4"/>
      <c r="Q16" s="4"/>
      <c r="R16" s="4"/>
      <c r="S16" s="4"/>
      <c r="T16" s="4"/>
      <c r="U16" s="4"/>
      <c r="V16" s="4"/>
    </row>
    <row r="17" spans="1:22" ht="17.25" customHeight="1">
      <c r="A17" s="369"/>
      <c r="B17" s="371"/>
      <c r="C17" s="371"/>
      <c r="D17" s="362"/>
      <c r="E17" s="362"/>
      <c r="F17" s="23" t="s">
        <v>87</v>
      </c>
      <c r="G17" s="372"/>
      <c r="H17" s="372"/>
      <c r="I17" s="372"/>
      <c r="J17" s="22"/>
      <c r="K17" s="22"/>
      <c r="L17" s="22"/>
      <c r="M17" s="22">
        <f t="shared" ref="M17:O17" si="7">M16*$E$16</f>
        <v>782.93400000000008</v>
      </c>
      <c r="N17" s="22">
        <f t="shared" si="7"/>
        <v>2348.8020000000001</v>
      </c>
      <c r="O17" s="22">
        <f t="shared" si="7"/>
        <v>12526.944000000001</v>
      </c>
      <c r="P17" s="4"/>
      <c r="Q17" s="4"/>
      <c r="R17" s="4"/>
      <c r="S17" s="4"/>
      <c r="T17" s="4">
        <v>15</v>
      </c>
      <c r="U17" s="4"/>
      <c r="V17" s="4"/>
    </row>
    <row r="18" spans="1:22" ht="20.25" customHeight="1">
      <c r="A18" s="369" t="s">
        <v>103</v>
      </c>
      <c r="B18" s="371" t="s">
        <v>106</v>
      </c>
      <c r="C18" s="371"/>
      <c r="D18" s="362">
        <f t="shared" ref="D18" si="8">E18/$E$22</f>
        <v>1.2349051429906978E-2</v>
      </c>
      <c r="E18" s="361">
        <f>'Planilha Orçamento'!H59</f>
        <v>15832</v>
      </c>
      <c r="F18" s="25" t="s">
        <v>88</v>
      </c>
      <c r="G18" s="372"/>
      <c r="H18" s="372"/>
      <c r="I18" s="372"/>
      <c r="J18" s="24"/>
      <c r="K18" s="24"/>
      <c r="L18" s="24"/>
      <c r="M18" s="24"/>
      <c r="N18" s="24">
        <v>0.5</v>
      </c>
      <c r="O18" s="24">
        <v>0.5</v>
      </c>
      <c r="P18" s="4"/>
      <c r="Q18" s="4"/>
      <c r="R18" s="4"/>
      <c r="S18" s="4"/>
      <c r="T18" s="4"/>
      <c r="U18" s="4"/>
      <c r="V18" s="4"/>
    </row>
    <row r="19" spans="1:22" ht="27.75" customHeight="1">
      <c r="A19" s="369"/>
      <c r="B19" s="371"/>
      <c r="C19" s="371"/>
      <c r="D19" s="362"/>
      <c r="E19" s="362"/>
      <c r="F19" s="23" t="s">
        <v>87</v>
      </c>
      <c r="G19" s="372"/>
      <c r="H19" s="372"/>
      <c r="I19" s="372"/>
      <c r="J19" s="22"/>
      <c r="K19" s="22"/>
      <c r="L19" s="22"/>
      <c r="M19" s="22"/>
      <c r="N19" s="22">
        <f>N18*E18</f>
        <v>7916</v>
      </c>
      <c r="O19" s="22">
        <f>O18*E18</f>
        <v>7916</v>
      </c>
      <c r="P19" s="4"/>
      <c r="Q19" s="4"/>
      <c r="R19" s="4"/>
      <c r="S19" s="4"/>
      <c r="T19" s="4"/>
      <c r="U19" s="4"/>
      <c r="V19" s="4"/>
    </row>
    <row r="20" spans="1:22" ht="17.25" customHeight="1">
      <c r="A20" s="369" t="s">
        <v>104</v>
      </c>
      <c r="B20" s="371" t="s">
        <v>109</v>
      </c>
      <c r="C20" s="371"/>
      <c r="D20" s="362">
        <f t="shared" ref="D20" si="9">E20/$E$22</f>
        <v>1.6577977540030112E-2</v>
      </c>
      <c r="E20" s="361">
        <f>'Planilha Orçamento'!H62</f>
        <v>21253.66</v>
      </c>
      <c r="F20" s="25" t="s">
        <v>88</v>
      </c>
      <c r="G20" s="372"/>
      <c r="H20" s="372"/>
      <c r="I20" s="372"/>
      <c r="J20" s="24">
        <v>0.15</v>
      </c>
      <c r="K20" s="24">
        <v>0.15</v>
      </c>
      <c r="L20" s="24">
        <v>0.2</v>
      </c>
      <c r="M20" s="24">
        <v>0.2</v>
      </c>
      <c r="N20" s="24">
        <v>0.15</v>
      </c>
      <c r="O20" s="24">
        <v>0.15</v>
      </c>
      <c r="P20" s="4"/>
      <c r="Q20" s="4"/>
      <c r="R20" s="4"/>
      <c r="S20" s="4"/>
      <c r="T20" s="4"/>
      <c r="U20" s="4"/>
      <c r="V20" s="4"/>
    </row>
    <row r="21" spans="1:22" ht="17.25" customHeight="1">
      <c r="A21" s="369"/>
      <c r="B21" s="371"/>
      <c r="C21" s="371"/>
      <c r="D21" s="362"/>
      <c r="E21" s="362"/>
      <c r="F21" s="23" t="s">
        <v>87</v>
      </c>
      <c r="G21" s="372"/>
      <c r="H21" s="372"/>
      <c r="I21" s="372"/>
      <c r="J21" s="366">
        <f>J20*$E$20</f>
        <v>3188.049</v>
      </c>
      <c r="K21" s="366">
        <f t="shared" ref="K21:O21" si="10">K20*$E$20</f>
        <v>3188.049</v>
      </c>
      <c r="L21" s="366">
        <f t="shared" si="10"/>
        <v>4250.732</v>
      </c>
      <c r="M21" s="366">
        <f t="shared" si="10"/>
        <v>4250.732</v>
      </c>
      <c r="N21" s="366">
        <f t="shared" si="10"/>
        <v>3188.049</v>
      </c>
      <c r="O21" s="366">
        <f t="shared" si="10"/>
        <v>3188.049</v>
      </c>
      <c r="P21" s="4"/>
      <c r="Q21" s="4"/>
      <c r="R21" s="4"/>
      <c r="S21" s="4"/>
      <c r="T21" s="4"/>
      <c r="U21" s="4"/>
      <c r="V21" s="4"/>
    </row>
    <row r="22" spans="1:22" ht="17.25" customHeight="1">
      <c r="A22" s="389" t="s">
        <v>111</v>
      </c>
      <c r="B22" s="389"/>
      <c r="C22" s="389"/>
      <c r="D22" s="29">
        <f>SUM(D6:D21)</f>
        <v>1</v>
      </c>
      <c r="E22" s="231">
        <f>SUM(E6:E21)</f>
        <v>1282041.7899999998</v>
      </c>
      <c r="F22" s="23"/>
      <c r="G22" s="372"/>
      <c r="H22" s="372"/>
      <c r="I22" s="372"/>
      <c r="J22" s="367"/>
      <c r="K22" s="367"/>
      <c r="L22" s="367"/>
      <c r="M22" s="367"/>
      <c r="N22" s="367"/>
      <c r="O22" s="367"/>
      <c r="P22" s="4"/>
      <c r="Q22" s="4"/>
      <c r="R22" s="4"/>
      <c r="S22" s="4"/>
      <c r="T22" s="4"/>
      <c r="U22" s="4"/>
      <c r="V22" s="4"/>
    </row>
    <row r="23" spans="1:22" ht="16.5" customHeight="1">
      <c r="A23" s="368" t="s">
        <v>86</v>
      </c>
      <c r="B23" s="368"/>
      <c r="C23" s="368"/>
      <c r="D23" s="368"/>
      <c r="E23" s="368"/>
      <c r="F23" s="368"/>
      <c r="G23" s="368"/>
      <c r="H23" s="368"/>
      <c r="I23" s="368"/>
      <c r="J23" s="21">
        <f t="shared" ref="J23:O23" si="11">J25/$E$22</f>
        <v>0.13618892017552719</v>
      </c>
      <c r="K23" s="21">
        <f t="shared" si="11"/>
        <v>0.16886986850873248</v>
      </c>
      <c r="L23" s="21">
        <f t="shared" si="11"/>
        <v>0.20722344238092275</v>
      </c>
      <c r="M23" s="21">
        <f t="shared" si="11"/>
        <v>0.18515709967613461</v>
      </c>
      <c r="N23" s="21">
        <f t="shared" si="11"/>
        <v>0.18082978168753769</v>
      </c>
      <c r="O23" s="21">
        <f t="shared" si="11"/>
        <v>0.12173088757114539</v>
      </c>
      <c r="P23" s="4"/>
      <c r="Q23" s="4"/>
      <c r="R23" s="4"/>
      <c r="S23" s="4"/>
      <c r="T23" s="4"/>
      <c r="U23" s="4"/>
      <c r="V23" s="4"/>
    </row>
    <row r="24" spans="1:22" ht="16.5" customHeight="1">
      <c r="A24" s="368" t="s">
        <v>85</v>
      </c>
      <c r="B24" s="368"/>
      <c r="C24" s="368"/>
      <c r="D24" s="368"/>
      <c r="E24" s="368"/>
      <c r="F24" s="368"/>
      <c r="G24" s="368"/>
      <c r="H24" s="368"/>
      <c r="I24" s="368"/>
      <c r="J24" s="21">
        <f>J23</f>
        <v>0.13618892017552719</v>
      </c>
      <c r="K24" s="21">
        <f>J24+K23</f>
        <v>0.30505878868425967</v>
      </c>
      <c r="L24" s="21">
        <f>K24+L23</f>
        <v>0.51228223106518245</v>
      </c>
      <c r="M24" s="21">
        <f t="shared" ref="M24:O24" si="12">L24+M23</f>
        <v>0.69743933074131703</v>
      </c>
      <c r="N24" s="21">
        <f t="shared" si="12"/>
        <v>0.87826911242885475</v>
      </c>
      <c r="O24" s="21">
        <f t="shared" si="12"/>
        <v>1.0000000000000002</v>
      </c>
      <c r="P24" s="4"/>
      <c r="Q24" s="4"/>
      <c r="R24" s="4"/>
      <c r="S24" s="4"/>
      <c r="T24" s="4"/>
      <c r="U24" s="4"/>
      <c r="V24" s="4"/>
    </row>
    <row r="25" spans="1:22" ht="17.25" customHeight="1">
      <c r="A25" s="368" t="s">
        <v>84</v>
      </c>
      <c r="B25" s="368"/>
      <c r="C25" s="368"/>
      <c r="D25" s="368"/>
      <c r="E25" s="368"/>
      <c r="F25" s="368"/>
      <c r="G25" s="368"/>
      <c r="H25" s="368"/>
      <c r="I25" s="368"/>
      <c r="J25" s="30">
        <f>J13+J11+J9+J7+J15+J17+J19+J21</f>
        <v>174599.88699999999</v>
      </c>
      <c r="K25" s="30">
        <f t="shared" ref="K25:O25" si="13">K13+K11+K9+K7+K15+K17+K19+K21</f>
        <v>216498.22849999997</v>
      </c>
      <c r="L25" s="30">
        <f t="shared" si="13"/>
        <v>265669.11300000001</v>
      </c>
      <c r="M25" s="30">
        <f t="shared" si="13"/>
        <v>237379.13950000002</v>
      </c>
      <c r="N25" s="30">
        <f t="shared" si="13"/>
        <v>231831.337</v>
      </c>
      <c r="O25" s="30">
        <f t="shared" si="13"/>
        <v>156064.08499999996</v>
      </c>
      <c r="P25" s="4"/>
      <c r="Q25" s="4"/>
      <c r="R25" s="4"/>
      <c r="S25" s="4"/>
      <c r="T25" s="4"/>
      <c r="U25" s="4"/>
      <c r="V25" s="4"/>
    </row>
    <row r="26" spans="1:22" ht="18" customHeight="1">
      <c r="A26" s="368" t="s">
        <v>83</v>
      </c>
      <c r="B26" s="368"/>
      <c r="C26" s="368"/>
      <c r="D26" s="368"/>
      <c r="E26" s="368"/>
      <c r="F26" s="368"/>
      <c r="G26" s="368"/>
      <c r="H26" s="368"/>
      <c r="I26" s="368"/>
      <c r="J26" s="20">
        <f>I26+J25</f>
        <v>174599.88699999999</v>
      </c>
      <c r="K26" s="20">
        <f>J26+K25</f>
        <v>391098.11549999996</v>
      </c>
      <c r="L26" s="20">
        <f>K26+L25</f>
        <v>656767.22849999997</v>
      </c>
      <c r="M26" s="20">
        <f t="shared" ref="M26:O26" si="14">L26+M25</f>
        <v>894146.36800000002</v>
      </c>
      <c r="N26" s="20">
        <f t="shared" si="14"/>
        <v>1125977.7050000001</v>
      </c>
      <c r="O26" s="20">
        <f t="shared" si="14"/>
        <v>1282041.79</v>
      </c>
      <c r="P26" s="4"/>
      <c r="Q26" s="4"/>
      <c r="R26" s="4"/>
      <c r="S26" s="4"/>
      <c r="T26" s="4"/>
      <c r="U26" s="4"/>
      <c r="V26" s="4"/>
    </row>
    <row r="27" spans="1:22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8" customHeight="1">
      <c r="A28" s="363" t="s">
        <v>329</v>
      </c>
      <c r="B28" s="363"/>
      <c r="C28" s="363"/>
      <c r="D28" s="36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 customHeight="1">
      <c r="B30" s="19"/>
      <c r="C30" s="1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 customHeight="1">
      <c r="A31" s="4"/>
      <c r="B31" s="4"/>
      <c r="C31" s="4"/>
      <c r="D31" s="18"/>
      <c r="O31" s="4"/>
      <c r="P31" s="4"/>
      <c r="Q31" s="4"/>
      <c r="R31" s="4"/>
      <c r="S31" s="4"/>
      <c r="T31" s="4"/>
      <c r="U31" s="4"/>
      <c r="V31" s="4"/>
    </row>
    <row r="32" spans="1:22" ht="12.75" customHeight="1">
      <c r="A32" s="4"/>
      <c r="B32" s="4"/>
      <c r="C32" s="4"/>
      <c r="D32" s="18"/>
      <c r="O32" s="4"/>
      <c r="P32" s="4"/>
      <c r="Q32" s="4"/>
      <c r="R32" s="4"/>
      <c r="S32" s="4"/>
      <c r="T32" s="4"/>
      <c r="U32" s="4"/>
      <c r="V32" s="4"/>
    </row>
    <row r="33" spans="1:22" ht="12.75" customHeight="1">
      <c r="A33" s="4"/>
      <c r="B33" s="4"/>
      <c r="C33" s="4"/>
      <c r="D33" s="18"/>
      <c r="E33" s="18"/>
      <c r="G33" s="365"/>
      <c r="H33" s="365"/>
      <c r="I33" s="365"/>
      <c r="J33" s="365"/>
      <c r="K33" s="17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9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21" customHeight="1">
      <c r="A42" s="4"/>
      <c r="B42" s="4"/>
      <c r="C42" s="4"/>
      <c r="D42" s="4"/>
      <c r="E42" s="364" t="s">
        <v>318</v>
      </c>
      <c r="F42" s="364"/>
      <c r="G42" s="364"/>
      <c r="H42" s="364"/>
      <c r="I42" s="81"/>
      <c r="J42" s="81"/>
      <c r="K42" s="81"/>
      <c r="L42" s="82"/>
      <c r="M42" s="83"/>
      <c r="N42" s="2"/>
      <c r="O42" s="4"/>
      <c r="P42" s="4"/>
      <c r="Q42" s="4"/>
      <c r="R42" s="4"/>
      <c r="S42" s="4"/>
      <c r="T42" s="4"/>
      <c r="U42" s="4"/>
      <c r="V42" s="4"/>
    </row>
    <row r="43" spans="1:22" ht="20.45" customHeight="1">
      <c r="A43" s="4"/>
      <c r="B43" s="4"/>
      <c r="C43" s="4"/>
      <c r="D43" s="4"/>
      <c r="E43" s="364" t="s">
        <v>319</v>
      </c>
      <c r="F43" s="364"/>
      <c r="G43" s="364"/>
      <c r="H43" s="364"/>
      <c r="I43" s="364"/>
      <c r="J43" s="364"/>
      <c r="K43" s="84"/>
      <c r="L43" s="82"/>
      <c r="M43" s="83"/>
      <c r="N43" s="2"/>
      <c r="O43" s="4"/>
      <c r="P43" s="4"/>
      <c r="Q43" s="4"/>
      <c r="R43" s="4"/>
      <c r="S43" s="4"/>
      <c r="T43" s="4"/>
      <c r="U43" s="4"/>
      <c r="V43" s="4"/>
    </row>
    <row r="44" spans="1:22" ht="12.75" customHeight="1">
      <c r="A44" s="4"/>
      <c r="B44" s="4"/>
      <c r="C44" s="4"/>
      <c r="D44" s="4"/>
      <c r="E44" s="81" t="s">
        <v>222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</sheetData>
  <mergeCells count="61">
    <mergeCell ref="A1:M1"/>
    <mergeCell ref="A2:M2"/>
    <mergeCell ref="A3:M3"/>
    <mergeCell ref="N1:O3"/>
    <mergeCell ref="K21:K22"/>
    <mergeCell ref="L21:L22"/>
    <mergeCell ref="A18:A19"/>
    <mergeCell ref="B18:C19"/>
    <mergeCell ref="B20:C21"/>
    <mergeCell ref="J4:O4"/>
    <mergeCell ref="A22:C22"/>
    <mergeCell ref="M21:M22"/>
    <mergeCell ref="N21:N22"/>
    <mergeCell ref="O21:O22"/>
    <mergeCell ref="H4:H5"/>
    <mergeCell ref="A12:A13"/>
    <mergeCell ref="A6:A7"/>
    <mergeCell ref="A10:A11"/>
    <mergeCell ref="B10:C11"/>
    <mergeCell ref="B14:C15"/>
    <mergeCell ref="B16:C17"/>
    <mergeCell ref="A8:A9"/>
    <mergeCell ref="A14:A15"/>
    <mergeCell ref="A16:A17"/>
    <mergeCell ref="I4:I5"/>
    <mergeCell ref="A4:A5"/>
    <mergeCell ref="B4:C5"/>
    <mergeCell ref="D4:D5"/>
    <mergeCell ref="F4:F5"/>
    <mergeCell ref="E4:E5"/>
    <mergeCell ref="D6:D7"/>
    <mergeCell ref="D8:D9"/>
    <mergeCell ref="G4:G5"/>
    <mergeCell ref="B6:C7"/>
    <mergeCell ref="B8:C9"/>
    <mergeCell ref="G6:I22"/>
    <mergeCell ref="D18:D19"/>
    <mergeCell ref="D20:D21"/>
    <mergeCell ref="E6:E7"/>
    <mergeCell ref="E8:E9"/>
    <mergeCell ref="E10:E11"/>
    <mergeCell ref="D16:D17"/>
    <mergeCell ref="B12:C13"/>
    <mergeCell ref="D14:D15"/>
    <mergeCell ref="D10:D11"/>
    <mergeCell ref="D12:D13"/>
    <mergeCell ref="A28:D28"/>
    <mergeCell ref="E42:H42"/>
    <mergeCell ref="E43:J43"/>
    <mergeCell ref="G33:J33"/>
    <mergeCell ref="J21:J22"/>
    <mergeCell ref="A26:I26"/>
    <mergeCell ref="A20:A21"/>
    <mergeCell ref="A23:I23"/>
    <mergeCell ref="A24:I24"/>
    <mergeCell ref="A25:I25"/>
    <mergeCell ref="E16:E17"/>
    <mergeCell ref="E18:E19"/>
    <mergeCell ref="E20:E21"/>
    <mergeCell ref="E12:E13"/>
    <mergeCell ref="E14:E15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595BA-CEFE-4617-9C0A-BD134CA7200A}">
  <dimension ref="B2:D11"/>
  <sheetViews>
    <sheetView view="pageBreakPreview" topLeftCell="A7" zoomScaleNormal="100" zoomScaleSheetLayoutView="100" workbookViewId="0">
      <selection activeCell="V14" sqref="V14"/>
    </sheetView>
  </sheetViews>
  <sheetFormatPr defaultRowHeight="15"/>
  <cols>
    <col min="2" max="2" width="19.28515625" bestFit="1" customWidth="1"/>
    <col min="3" max="3" width="16.7109375" bestFit="1" customWidth="1"/>
    <col min="4" max="4" width="14.140625" bestFit="1" customWidth="1"/>
  </cols>
  <sheetData>
    <row r="2" spans="2:4">
      <c r="B2" s="390" t="s">
        <v>216</v>
      </c>
      <c r="C2" s="390"/>
      <c r="D2" s="390"/>
    </row>
    <row r="3" spans="2:4" ht="23.45" customHeight="1">
      <c r="B3" s="390"/>
      <c r="C3" s="390"/>
      <c r="D3" s="390"/>
    </row>
    <row r="4" spans="2:4">
      <c r="B4" s="393"/>
      <c r="C4" s="394"/>
      <c r="D4" s="395"/>
    </row>
    <row r="5" spans="2:4" ht="14.45" customHeight="1">
      <c r="B5" s="391" t="s">
        <v>210</v>
      </c>
      <c r="C5" s="391"/>
      <c r="D5" s="391"/>
    </row>
    <row r="6" spans="2:4" ht="14.45" customHeight="1">
      <c r="B6" s="92" t="s">
        <v>213</v>
      </c>
      <c r="C6" s="88">
        <v>969.18399999999997</v>
      </c>
      <c r="D6" s="89" t="s">
        <v>214</v>
      </c>
    </row>
    <row r="7" spans="2:4">
      <c r="B7" s="92" t="s">
        <v>211</v>
      </c>
      <c r="C7" s="91">
        <v>952.596</v>
      </c>
      <c r="D7" s="90">
        <f>C6/C7</f>
        <v>1.0174134680389169</v>
      </c>
    </row>
    <row r="8" spans="2:4">
      <c r="B8" s="391" t="s">
        <v>215</v>
      </c>
      <c r="C8" s="391"/>
      <c r="D8" s="391"/>
    </row>
    <row r="9" spans="2:4">
      <c r="B9" s="92" t="s">
        <v>213</v>
      </c>
      <c r="C9" s="88">
        <v>969.18399999999997</v>
      </c>
      <c r="D9" s="89" t="s">
        <v>214</v>
      </c>
    </row>
    <row r="10" spans="2:4">
      <c r="B10" s="92" t="s">
        <v>212</v>
      </c>
      <c r="C10" s="91">
        <v>927.51199999999994</v>
      </c>
      <c r="D10" s="90">
        <f>C9/C10</f>
        <v>1.0449287987648677</v>
      </c>
    </row>
    <row r="11" spans="2:4">
      <c r="B11" s="392"/>
      <c r="C11" s="392"/>
      <c r="D11" s="392"/>
    </row>
  </sheetData>
  <mergeCells count="5">
    <mergeCell ref="B2:D3"/>
    <mergeCell ref="B5:D5"/>
    <mergeCell ref="B8:D8"/>
    <mergeCell ref="B11:D11"/>
    <mergeCell ref="B4:D4"/>
  </mergeCells>
  <phoneticPr fontId="18" type="noConversion"/>
  <pageMargins left="0.511811024" right="0.511811024" top="0.78740157499999996" bottom="0.78740157499999996" header="0.31496062000000002" footer="0.31496062000000002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8F0F-53AA-4CE0-BB6B-06B4088AEBE8}">
  <dimension ref="A1:N47"/>
  <sheetViews>
    <sheetView view="pageBreakPreview" topLeftCell="A13" zoomScale="115" zoomScaleNormal="100" zoomScaleSheetLayoutView="115" workbookViewId="0">
      <selection activeCell="M3" sqref="M3"/>
    </sheetView>
  </sheetViews>
  <sheetFormatPr defaultColWidth="8.85546875" defaultRowHeight="12.75"/>
  <cols>
    <col min="1" max="1" width="30.85546875" style="70" customWidth="1"/>
    <col min="2" max="2" width="13.85546875" style="70" customWidth="1"/>
    <col min="3" max="3" width="12" style="70" customWidth="1"/>
    <col min="4" max="4" width="11.28515625" style="70" customWidth="1"/>
    <col min="5" max="5" width="8.7109375" style="70" customWidth="1"/>
    <col min="6" max="6" width="10" style="70" customWidth="1"/>
    <col min="7" max="7" width="7.7109375" style="70" customWidth="1"/>
    <col min="8" max="8" width="11.28515625" style="70" customWidth="1"/>
    <col min="9" max="9" width="11" style="70" customWidth="1"/>
    <col min="10" max="10" width="10.28515625" style="70" customWidth="1"/>
    <col min="11" max="11" width="15.5703125" style="70" customWidth="1"/>
    <col min="12" max="16384" width="8.85546875" style="70"/>
  </cols>
  <sheetData>
    <row r="1" spans="1:11" ht="11.25" customHeight="1">
      <c r="A1" s="426"/>
      <c r="B1" s="429" t="s">
        <v>163</v>
      </c>
      <c r="C1" s="430"/>
      <c r="D1" s="430"/>
      <c r="E1" s="430"/>
      <c r="F1" s="430"/>
      <c r="G1" s="430"/>
      <c r="H1" s="430"/>
      <c r="I1" s="430"/>
      <c r="J1" s="430"/>
      <c r="K1" s="431"/>
    </row>
    <row r="2" spans="1:11">
      <c r="A2" s="427"/>
      <c r="B2" s="432"/>
      <c r="C2" s="433"/>
      <c r="D2" s="433"/>
      <c r="E2" s="433"/>
      <c r="F2" s="433"/>
      <c r="G2" s="433"/>
      <c r="H2" s="433"/>
      <c r="I2" s="433"/>
      <c r="J2" s="433"/>
      <c r="K2" s="434"/>
    </row>
    <row r="3" spans="1:11" ht="48.6" customHeight="1">
      <c r="A3" s="428"/>
      <c r="B3" s="435"/>
      <c r="C3" s="436"/>
      <c r="D3" s="436"/>
      <c r="E3" s="436"/>
      <c r="F3" s="436"/>
      <c r="G3" s="436"/>
      <c r="H3" s="436"/>
      <c r="I3" s="436"/>
      <c r="J3" s="436"/>
      <c r="K3" s="437"/>
    </row>
    <row r="4" spans="1:11" ht="12.75" customHeight="1">
      <c r="A4" s="438" t="s">
        <v>335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1" ht="27.75" customHeight="1">
      <c r="A5" s="439" t="s">
        <v>249</v>
      </c>
      <c r="B5" s="440"/>
      <c r="C5" s="440"/>
      <c r="D5" s="440"/>
      <c r="E5" s="440"/>
      <c r="F5" s="440"/>
      <c r="G5" s="440"/>
      <c r="H5" s="440"/>
      <c r="I5" s="440"/>
      <c r="J5" s="440"/>
      <c r="K5" s="229" t="s">
        <v>250</v>
      </c>
    </row>
    <row r="6" spans="1:11" ht="25.5">
      <c r="A6" s="136" t="s">
        <v>165</v>
      </c>
      <c r="B6" s="120" t="s">
        <v>166</v>
      </c>
      <c r="C6" s="121" t="s">
        <v>1</v>
      </c>
      <c r="D6" s="122" t="s">
        <v>167</v>
      </c>
      <c r="E6" s="417" t="s">
        <v>168</v>
      </c>
      <c r="F6" s="417"/>
      <c r="G6" s="417" t="s">
        <v>169</v>
      </c>
      <c r="H6" s="417"/>
      <c r="I6" s="417" t="s">
        <v>170</v>
      </c>
      <c r="J6" s="417"/>
      <c r="K6" s="123" t="s">
        <v>171</v>
      </c>
    </row>
    <row r="7" spans="1:11" ht="38.25">
      <c r="A7" s="87" t="s">
        <v>208</v>
      </c>
      <c r="B7" s="148">
        <v>30075</v>
      </c>
      <c r="C7" s="145">
        <v>1</v>
      </c>
      <c r="D7" s="146">
        <v>0.1</v>
      </c>
      <c r="E7" s="441">
        <v>0.9</v>
      </c>
      <c r="F7" s="441"/>
      <c r="G7" s="441">
        <v>16.11</v>
      </c>
      <c r="H7" s="441"/>
      <c r="I7" s="441">
        <v>13.85</v>
      </c>
      <c r="J7" s="441"/>
      <c r="K7" s="147">
        <f>ROUND(C7*(D7*G7)+(E7*I7),2)</f>
        <v>14.08</v>
      </c>
    </row>
    <row r="8" spans="1:11">
      <c r="A8" s="398" t="s">
        <v>172</v>
      </c>
      <c r="B8" s="398"/>
      <c r="C8" s="398"/>
      <c r="D8" s="398"/>
      <c r="E8" s="398"/>
      <c r="F8" s="398"/>
      <c r="G8" s="398"/>
      <c r="H8" s="398"/>
      <c r="I8" s="398"/>
      <c r="J8" s="398"/>
      <c r="K8" s="72">
        <f>SUM(K7:K7)</f>
        <v>14.08</v>
      </c>
    </row>
    <row r="9" spans="1:11">
      <c r="A9" s="420"/>
      <c r="B9" s="420"/>
      <c r="C9" s="420"/>
      <c r="D9" s="420"/>
      <c r="E9" s="420"/>
      <c r="F9" s="420"/>
      <c r="G9" s="420"/>
      <c r="H9" s="420"/>
      <c r="I9" s="420"/>
      <c r="J9" s="420"/>
      <c r="K9" s="420"/>
    </row>
    <row r="10" spans="1:11" ht="25.5">
      <c r="A10" s="125" t="s">
        <v>173</v>
      </c>
      <c r="B10" s="124" t="s">
        <v>166</v>
      </c>
      <c r="C10" s="400" t="s">
        <v>174</v>
      </c>
      <c r="D10" s="400"/>
      <c r="E10" s="400" t="s">
        <v>175</v>
      </c>
      <c r="F10" s="400"/>
      <c r="G10" s="400" t="s">
        <v>176</v>
      </c>
      <c r="H10" s="400"/>
      <c r="I10" s="424" t="s">
        <v>143</v>
      </c>
      <c r="J10" s="425"/>
      <c r="K10" s="123" t="s">
        <v>171</v>
      </c>
    </row>
    <row r="11" spans="1:11">
      <c r="A11" s="73" t="s">
        <v>177</v>
      </c>
      <c r="B11" s="149">
        <v>20035</v>
      </c>
      <c r="C11" s="412">
        <v>1.24</v>
      </c>
      <c r="D11" s="412"/>
      <c r="E11" s="412">
        <v>128.33000000000001</v>
      </c>
      <c r="F11" s="412"/>
      <c r="G11" s="422">
        <v>15.63</v>
      </c>
      <c r="H11" s="422"/>
      <c r="I11" s="423">
        <v>1</v>
      </c>
      <c r="J11" s="423"/>
      <c r="K11" s="144">
        <f>ROUND(G11*I11,2)</f>
        <v>15.63</v>
      </c>
    </row>
    <row r="12" spans="1:11">
      <c r="A12" s="73" t="s">
        <v>178</v>
      </c>
      <c r="B12" s="149">
        <v>20065</v>
      </c>
      <c r="C12" s="412">
        <v>2.2599999999999998</v>
      </c>
      <c r="D12" s="412"/>
      <c r="E12" s="412">
        <v>128.33000000000001</v>
      </c>
      <c r="F12" s="412"/>
      <c r="G12" s="422">
        <v>28.48</v>
      </c>
      <c r="H12" s="422"/>
      <c r="I12" s="423">
        <v>0.5</v>
      </c>
      <c r="J12" s="423"/>
      <c r="K12" s="144">
        <f t="shared" ref="K12:K13" si="0">ROUND(G12*I12,2)</f>
        <v>14.24</v>
      </c>
    </row>
    <row r="13" spans="1:11">
      <c r="A13" s="74" t="s">
        <v>179</v>
      </c>
      <c r="B13" s="150">
        <v>20002</v>
      </c>
      <c r="C13" s="412">
        <v>1</v>
      </c>
      <c r="D13" s="412"/>
      <c r="E13" s="412">
        <v>128.33000000000001</v>
      </c>
      <c r="F13" s="412"/>
      <c r="G13" s="422">
        <v>12.6</v>
      </c>
      <c r="H13" s="422"/>
      <c r="I13" s="423">
        <v>2</v>
      </c>
      <c r="J13" s="423"/>
      <c r="K13" s="144">
        <f t="shared" si="0"/>
        <v>25.2</v>
      </c>
    </row>
    <row r="14" spans="1:11">
      <c r="A14" s="398" t="s">
        <v>180</v>
      </c>
      <c r="B14" s="398"/>
      <c r="C14" s="398"/>
      <c r="D14" s="398"/>
      <c r="E14" s="398"/>
      <c r="F14" s="398"/>
      <c r="G14" s="398"/>
      <c r="H14" s="398"/>
      <c r="I14" s="398"/>
      <c r="J14" s="398"/>
      <c r="K14" s="257">
        <f>SUM(K11:K13)</f>
        <v>55.07</v>
      </c>
    </row>
    <row r="15" spans="1:11">
      <c r="A15" s="420"/>
      <c r="B15" s="420"/>
      <c r="C15" s="420"/>
      <c r="D15" s="420"/>
      <c r="E15" s="420"/>
      <c r="F15" s="420"/>
      <c r="G15" s="420"/>
      <c r="H15" s="420"/>
      <c r="I15" s="420"/>
      <c r="J15" s="420"/>
      <c r="K15" s="420"/>
    </row>
    <row r="16" spans="1:11" ht="25.5">
      <c r="A16" s="125" t="s">
        <v>181</v>
      </c>
      <c r="B16" s="120" t="s">
        <v>166</v>
      </c>
      <c r="C16" s="124" t="s">
        <v>182</v>
      </c>
      <c r="D16" s="417" t="s">
        <v>183</v>
      </c>
      <c r="E16" s="417"/>
      <c r="F16" s="417" t="s">
        <v>184</v>
      </c>
      <c r="G16" s="417"/>
      <c r="H16" s="417" t="s">
        <v>185</v>
      </c>
      <c r="I16" s="417"/>
      <c r="J16" s="417"/>
      <c r="K16" s="126" t="s">
        <v>186</v>
      </c>
    </row>
    <row r="17" spans="1:11">
      <c r="A17" s="74" t="s">
        <v>187</v>
      </c>
      <c r="B17" s="151">
        <v>2000</v>
      </c>
      <c r="C17" s="75">
        <v>5</v>
      </c>
      <c r="D17" s="411" t="s">
        <v>188</v>
      </c>
      <c r="E17" s="411"/>
      <c r="F17" s="418"/>
      <c r="G17" s="418"/>
      <c r="H17" s="419"/>
      <c r="I17" s="419"/>
      <c r="J17" s="419"/>
      <c r="K17" s="76">
        <f>K14*5%</f>
        <v>2.7535000000000003</v>
      </c>
    </row>
    <row r="18" spans="1:11">
      <c r="A18" s="398" t="s">
        <v>189</v>
      </c>
      <c r="B18" s="398"/>
      <c r="C18" s="398"/>
      <c r="D18" s="398"/>
      <c r="E18" s="398"/>
      <c r="F18" s="398"/>
      <c r="G18" s="398"/>
      <c r="H18" s="398"/>
      <c r="I18" s="398"/>
      <c r="J18" s="398"/>
      <c r="K18" s="77">
        <f>K17</f>
        <v>2.7535000000000003</v>
      </c>
    </row>
    <row r="19" spans="1:1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</row>
    <row r="20" spans="1:11" ht="12.75" customHeight="1">
      <c r="A20" s="421" t="s">
        <v>190</v>
      </c>
      <c r="B20" s="421"/>
      <c r="C20" s="421"/>
      <c r="D20" s="421"/>
      <c r="E20" s="421"/>
      <c r="F20" s="421"/>
      <c r="G20" s="421"/>
      <c r="H20" s="421"/>
      <c r="I20" s="421"/>
      <c r="J20" s="421"/>
      <c r="K20" s="137">
        <f>K8+K14+K18</f>
        <v>71.903500000000008</v>
      </c>
    </row>
    <row r="21" spans="1:11">
      <c r="A21" s="398" t="s">
        <v>191</v>
      </c>
      <c r="B21" s="398"/>
      <c r="C21" s="398"/>
      <c r="D21" s="398"/>
      <c r="E21" s="398"/>
      <c r="F21" s="398"/>
      <c r="G21" s="398"/>
      <c r="H21" s="398"/>
      <c r="I21" s="398"/>
      <c r="J21" s="398"/>
      <c r="K21" s="138">
        <v>6</v>
      </c>
    </row>
    <row r="22" spans="1:11" ht="19.149999999999999" customHeight="1">
      <c r="A22" s="398" t="s">
        <v>192</v>
      </c>
      <c r="B22" s="398"/>
      <c r="C22" s="398"/>
      <c r="D22" s="398"/>
      <c r="E22" s="398"/>
      <c r="F22" s="398"/>
      <c r="G22" s="398"/>
      <c r="H22" s="398"/>
      <c r="I22" s="398"/>
      <c r="J22" s="398"/>
      <c r="K22" s="138">
        <f>((K8+K14+K18)/K21)</f>
        <v>11.983916666666667</v>
      </c>
    </row>
    <row r="23" spans="1:11">
      <c r="A23" s="416"/>
      <c r="B23" s="416"/>
      <c r="C23" s="416"/>
      <c r="D23" s="416"/>
      <c r="E23" s="416"/>
      <c r="F23" s="416"/>
      <c r="G23" s="416"/>
      <c r="H23" s="416"/>
      <c r="I23" s="416"/>
      <c r="J23" s="416"/>
      <c r="K23" s="416"/>
    </row>
    <row r="24" spans="1:11" ht="25.5">
      <c r="A24" s="129" t="s">
        <v>193</v>
      </c>
      <c r="B24" s="127" t="s">
        <v>166</v>
      </c>
      <c r="C24" s="400" t="s">
        <v>194</v>
      </c>
      <c r="D24" s="400"/>
      <c r="E24" s="400" t="s">
        <v>195</v>
      </c>
      <c r="F24" s="400"/>
      <c r="G24" s="400"/>
      <c r="H24" s="400" t="s">
        <v>143</v>
      </c>
      <c r="I24" s="400"/>
      <c r="J24" s="400"/>
      <c r="K24" s="128" t="s">
        <v>195</v>
      </c>
    </row>
    <row r="25" spans="1:11">
      <c r="A25" s="73" t="s">
        <v>239</v>
      </c>
      <c r="B25" s="149">
        <v>10120</v>
      </c>
      <c r="C25" s="410" t="s">
        <v>7</v>
      </c>
      <c r="D25" s="411"/>
      <c r="E25" s="412">
        <v>56.56</v>
      </c>
      <c r="F25" s="412"/>
      <c r="G25" s="412"/>
      <c r="H25" s="413">
        <v>0.05</v>
      </c>
      <c r="I25" s="413"/>
      <c r="J25" s="413"/>
      <c r="K25" s="71">
        <f>E25*H25</f>
        <v>2.8280000000000003</v>
      </c>
    </row>
    <row r="26" spans="1:11">
      <c r="A26" s="414" t="s">
        <v>196</v>
      </c>
      <c r="B26" s="414"/>
      <c r="C26" s="414"/>
      <c r="D26" s="414"/>
      <c r="E26" s="414"/>
      <c r="F26" s="414"/>
      <c r="G26" s="414"/>
      <c r="H26" s="414"/>
      <c r="I26" s="414"/>
      <c r="J26" s="414"/>
      <c r="K26" s="79">
        <f>SUM(K25:K25)</f>
        <v>2.8280000000000003</v>
      </c>
    </row>
    <row r="27" spans="1:11">
      <c r="A27" s="415"/>
      <c r="B27" s="415"/>
      <c r="C27" s="415"/>
      <c r="D27" s="415"/>
      <c r="E27" s="415"/>
      <c r="F27" s="415"/>
      <c r="G27" s="415"/>
      <c r="H27" s="415"/>
      <c r="I27" s="415"/>
      <c r="J27" s="415"/>
      <c r="K27" s="415"/>
    </row>
    <row r="28" spans="1:11" ht="25.5">
      <c r="A28" s="131" t="s">
        <v>197</v>
      </c>
      <c r="B28" s="130" t="s">
        <v>166</v>
      </c>
      <c r="C28" s="409" t="s">
        <v>194</v>
      </c>
      <c r="D28" s="409"/>
      <c r="E28" s="409"/>
      <c r="F28" s="409" t="s">
        <v>195</v>
      </c>
      <c r="G28" s="409"/>
      <c r="H28" s="409"/>
      <c r="I28" s="409" t="s">
        <v>143</v>
      </c>
      <c r="J28" s="409"/>
      <c r="K28" s="258" t="s">
        <v>195</v>
      </c>
    </row>
    <row r="29" spans="1:11">
      <c r="A29" s="398" t="s">
        <v>198</v>
      </c>
      <c r="B29" s="398"/>
      <c r="C29" s="398"/>
      <c r="D29" s="398"/>
      <c r="E29" s="398"/>
      <c r="F29" s="398"/>
      <c r="G29" s="398"/>
      <c r="H29" s="398"/>
      <c r="I29" s="398"/>
      <c r="J29" s="398"/>
      <c r="K29" s="78">
        <v>0</v>
      </c>
    </row>
    <row r="30" spans="1:11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</row>
    <row r="31" spans="1:11" ht="25.5">
      <c r="A31" s="129" t="s">
        <v>199</v>
      </c>
      <c r="B31" s="132" t="s">
        <v>166</v>
      </c>
      <c r="C31" s="133" t="s">
        <v>194</v>
      </c>
      <c r="D31" s="400" t="s">
        <v>200</v>
      </c>
      <c r="E31" s="400"/>
      <c r="F31" s="134" t="s">
        <v>201</v>
      </c>
      <c r="G31" s="132" t="s">
        <v>202</v>
      </c>
      <c r="H31" s="127" t="s">
        <v>203</v>
      </c>
      <c r="I31" s="259" t="s">
        <v>186</v>
      </c>
      <c r="J31" s="135" t="s">
        <v>143</v>
      </c>
      <c r="K31" s="135" t="s">
        <v>204</v>
      </c>
    </row>
    <row r="32" spans="1:11" ht="28.9" customHeight="1">
      <c r="A32" s="86" t="s">
        <v>244</v>
      </c>
      <c r="B32" s="140">
        <v>60002</v>
      </c>
      <c r="C32" s="141" t="s">
        <v>205</v>
      </c>
      <c r="D32" s="401" t="s">
        <v>242</v>
      </c>
      <c r="E32" s="401"/>
      <c r="F32" s="152">
        <v>36.6</v>
      </c>
      <c r="G32" s="153">
        <v>2</v>
      </c>
      <c r="H32" s="154">
        <v>4.3959999999999999</v>
      </c>
      <c r="I32" s="260">
        <f>((F32*1.055)+(G32*1.099)+H32)</f>
        <v>45.207000000000001</v>
      </c>
      <c r="J32" s="142">
        <v>7.4999999999999997E-2</v>
      </c>
      <c r="K32" s="143">
        <f>I32*J32</f>
        <v>3.3905249999999998</v>
      </c>
    </row>
    <row r="33" spans="1:14">
      <c r="A33" s="402" t="s">
        <v>243</v>
      </c>
      <c r="B33" s="402"/>
      <c r="C33" s="402"/>
      <c r="D33" s="402"/>
      <c r="E33" s="402"/>
      <c r="F33" s="402"/>
      <c r="G33" s="402"/>
      <c r="H33" s="402"/>
      <c r="I33" s="402"/>
      <c r="J33" s="402"/>
      <c r="K33" s="261">
        <f>SUM(K32:K32)</f>
        <v>3.3905249999999998</v>
      </c>
    </row>
    <row r="34" spans="1:14">
      <c r="A34" s="403"/>
      <c r="B34" s="404"/>
      <c r="C34" s="404"/>
      <c r="D34" s="404"/>
      <c r="E34" s="404"/>
      <c r="F34" s="404"/>
      <c r="G34" s="404"/>
      <c r="H34" s="404"/>
      <c r="I34" s="404"/>
      <c r="J34" s="404"/>
      <c r="K34" s="404"/>
    </row>
    <row r="35" spans="1:14" ht="12.75" customHeight="1">
      <c r="A35" s="398" t="s">
        <v>206</v>
      </c>
      <c r="B35" s="398"/>
      <c r="C35" s="398"/>
      <c r="D35" s="398"/>
      <c r="E35" s="398"/>
      <c r="F35" s="398"/>
      <c r="G35" s="398"/>
      <c r="H35" s="398"/>
      <c r="I35" s="398"/>
      <c r="J35" s="398"/>
      <c r="K35" s="80">
        <f>K22+K26+K29+K33</f>
        <v>18.202441666666669</v>
      </c>
    </row>
    <row r="36" spans="1:14">
      <c r="A36" s="398" t="s">
        <v>245</v>
      </c>
      <c r="B36" s="398"/>
      <c r="C36" s="398"/>
      <c r="D36" s="398"/>
      <c r="E36" s="398"/>
      <c r="F36" s="398"/>
      <c r="G36" s="398"/>
      <c r="H36" s="398"/>
      <c r="I36" s="398"/>
      <c r="J36" s="398"/>
      <c r="K36" s="80">
        <f>K35*29.63%</f>
        <v>5.3933834658333337</v>
      </c>
    </row>
    <row r="37" spans="1:14">
      <c r="A37" s="398" t="s">
        <v>207</v>
      </c>
      <c r="B37" s="398"/>
      <c r="C37" s="398"/>
      <c r="D37" s="398"/>
      <c r="E37" s="398"/>
      <c r="F37" s="398"/>
      <c r="G37" s="398"/>
      <c r="H37" s="398"/>
      <c r="I37" s="398"/>
      <c r="J37" s="398"/>
      <c r="K37" s="80">
        <f>K35+K36</f>
        <v>23.595825132500003</v>
      </c>
      <c r="N37" s="70">
        <v>38.613</v>
      </c>
    </row>
    <row r="38" spans="1:14">
      <c r="N38" s="70">
        <v>2.198</v>
      </c>
    </row>
    <row r="39" spans="1:14">
      <c r="N39" s="70">
        <v>4.3959999999999999</v>
      </c>
    </row>
    <row r="40" spans="1:14">
      <c r="A40" s="139"/>
      <c r="B40" s="139"/>
      <c r="C40" s="139"/>
      <c r="D40" s="139"/>
      <c r="I40" s="408" t="s">
        <v>329</v>
      </c>
      <c r="J40" s="408"/>
      <c r="K40" s="408"/>
      <c r="L40" s="408"/>
    </row>
    <row r="42" spans="1:14">
      <c r="A42" s="40"/>
      <c r="B42" s="40"/>
      <c r="C42" s="40"/>
      <c r="D42" s="40"/>
      <c r="E42" s="40"/>
    </row>
    <row r="45" spans="1:14">
      <c r="A45" s="40"/>
      <c r="B45" s="40"/>
      <c r="C45" s="40"/>
      <c r="D45" s="40"/>
      <c r="E45" s="40"/>
    </row>
    <row r="46" spans="1:14">
      <c r="A46" s="405" t="s">
        <v>241</v>
      </c>
      <c r="B46" s="406"/>
      <c r="C46" s="406"/>
      <c r="D46" s="407"/>
      <c r="E46" s="407"/>
    </row>
    <row r="47" spans="1:14">
      <c r="A47" s="396" t="s">
        <v>162</v>
      </c>
      <c r="B47" s="397"/>
      <c r="C47" s="397"/>
      <c r="D47" s="397"/>
      <c r="E47" s="397"/>
    </row>
  </sheetData>
  <mergeCells count="65">
    <mergeCell ref="C10:D10"/>
    <mergeCell ref="E10:F10"/>
    <mergeCell ref="G10:H10"/>
    <mergeCell ref="I10:J10"/>
    <mergeCell ref="A1:A3"/>
    <mergeCell ref="B1:K3"/>
    <mergeCell ref="A4:K4"/>
    <mergeCell ref="A5:J5"/>
    <mergeCell ref="E6:F6"/>
    <mergeCell ref="G6:H6"/>
    <mergeCell ref="I6:J6"/>
    <mergeCell ref="A8:J8"/>
    <mergeCell ref="A9:K9"/>
    <mergeCell ref="E7:F7"/>
    <mergeCell ref="G7:H7"/>
    <mergeCell ref="I7:J7"/>
    <mergeCell ref="A15:K15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J14"/>
    <mergeCell ref="A23:K23"/>
    <mergeCell ref="D16:E16"/>
    <mergeCell ref="F16:G16"/>
    <mergeCell ref="H16:J16"/>
    <mergeCell ref="D17:E17"/>
    <mergeCell ref="F17:G17"/>
    <mergeCell ref="H17:J17"/>
    <mergeCell ref="A18:J18"/>
    <mergeCell ref="A19:K19"/>
    <mergeCell ref="A20:J20"/>
    <mergeCell ref="A21:J21"/>
    <mergeCell ref="A22:J22"/>
    <mergeCell ref="C28:E28"/>
    <mergeCell ref="F28:H28"/>
    <mergeCell ref="I28:J28"/>
    <mergeCell ref="C24:D24"/>
    <mergeCell ref="E24:G24"/>
    <mergeCell ref="H24:J24"/>
    <mergeCell ref="C25:D25"/>
    <mergeCell ref="E25:G25"/>
    <mergeCell ref="H25:J25"/>
    <mergeCell ref="A26:J26"/>
    <mergeCell ref="A27:K27"/>
    <mergeCell ref="A47:E47"/>
    <mergeCell ref="A29:J29"/>
    <mergeCell ref="A30:K30"/>
    <mergeCell ref="D31:E31"/>
    <mergeCell ref="D32:E32"/>
    <mergeCell ref="A33:J33"/>
    <mergeCell ref="A34:K34"/>
    <mergeCell ref="A35:J35"/>
    <mergeCell ref="A36:J36"/>
    <mergeCell ref="A37:J37"/>
    <mergeCell ref="A46:E46"/>
    <mergeCell ref="I40:L40"/>
  </mergeCells>
  <pageMargins left="0.7" right="0.7" top="0.75" bottom="0.75" header="0.3" footer="0.3"/>
  <pageSetup paperSize="9"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C502E-4134-4084-91C2-68956C2CB5B8}">
  <dimension ref="A1:N47"/>
  <sheetViews>
    <sheetView view="pageBreakPreview" topLeftCell="A4" zoomScale="115" zoomScaleNormal="100" zoomScaleSheetLayoutView="115" workbookViewId="0">
      <selection activeCell="A20" sqref="A20:J20"/>
    </sheetView>
  </sheetViews>
  <sheetFormatPr defaultColWidth="8.85546875" defaultRowHeight="12.75"/>
  <cols>
    <col min="1" max="1" width="30.85546875" style="70" customWidth="1"/>
    <col min="2" max="2" width="13.85546875" style="70" customWidth="1"/>
    <col min="3" max="3" width="12" style="70" customWidth="1"/>
    <col min="4" max="4" width="11.28515625" style="70" customWidth="1"/>
    <col min="5" max="5" width="8.7109375" style="70" customWidth="1"/>
    <col min="6" max="6" width="10" style="70" customWidth="1"/>
    <col min="7" max="7" width="7.7109375" style="70" customWidth="1"/>
    <col min="8" max="8" width="11.28515625" style="70" customWidth="1"/>
    <col min="9" max="9" width="11" style="70" customWidth="1"/>
    <col min="10" max="10" width="10.28515625" style="70" customWidth="1"/>
    <col min="11" max="11" width="15.5703125" style="70" customWidth="1"/>
    <col min="12" max="16384" width="8.85546875" style="70"/>
  </cols>
  <sheetData>
    <row r="1" spans="1:11" ht="11.25" customHeight="1">
      <c r="A1" s="426"/>
      <c r="B1" s="429" t="s">
        <v>279</v>
      </c>
      <c r="C1" s="430"/>
      <c r="D1" s="430"/>
      <c r="E1" s="430"/>
      <c r="F1" s="430"/>
      <c r="G1" s="430"/>
      <c r="H1" s="430"/>
      <c r="I1" s="430"/>
      <c r="J1" s="430"/>
      <c r="K1" s="431"/>
    </row>
    <row r="2" spans="1:11">
      <c r="A2" s="427"/>
      <c r="B2" s="432"/>
      <c r="C2" s="433"/>
      <c r="D2" s="433"/>
      <c r="E2" s="433"/>
      <c r="F2" s="433"/>
      <c r="G2" s="433"/>
      <c r="H2" s="433"/>
      <c r="I2" s="433"/>
      <c r="J2" s="433"/>
      <c r="K2" s="434"/>
    </row>
    <row r="3" spans="1:11" ht="48.6" customHeight="1">
      <c r="A3" s="428"/>
      <c r="B3" s="435"/>
      <c r="C3" s="436"/>
      <c r="D3" s="436"/>
      <c r="E3" s="436"/>
      <c r="F3" s="436"/>
      <c r="G3" s="436"/>
      <c r="H3" s="436"/>
      <c r="I3" s="436"/>
      <c r="J3" s="436"/>
      <c r="K3" s="437"/>
    </row>
    <row r="4" spans="1:11" ht="12.75" customHeight="1">
      <c r="A4" s="438" t="s">
        <v>335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1" ht="12.75" customHeight="1">
      <c r="A5" s="439" t="s">
        <v>327</v>
      </c>
      <c r="B5" s="440"/>
      <c r="C5" s="440"/>
      <c r="D5" s="440"/>
      <c r="E5" s="440"/>
      <c r="F5" s="440"/>
      <c r="G5" s="440"/>
      <c r="H5" s="440"/>
      <c r="I5" s="440"/>
      <c r="J5" s="440"/>
      <c r="K5" s="229" t="s">
        <v>300</v>
      </c>
    </row>
    <row r="6" spans="1:11" ht="25.5">
      <c r="A6" s="136" t="s">
        <v>165</v>
      </c>
      <c r="B6" s="120" t="s">
        <v>166</v>
      </c>
      <c r="C6" s="121" t="s">
        <v>1</v>
      </c>
      <c r="D6" s="122" t="s">
        <v>167</v>
      </c>
      <c r="E6" s="417" t="s">
        <v>168</v>
      </c>
      <c r="F6" s="417"/>
      <c r="G6" s="417" t="s">
        <v>169</v>
      </c>
      <c r="H6" s="417"/>
      <c r="I6" s="417" t="s">
        <v>170</v>
      </c>
      <c r="J6" s="417"/>
      <c r="K6" s="123" t="s">
        <v>171</v>
      </c>
    </row>
    <row r="7" spans="1:11" ht="38.25">
      <c r="A7" s="87" t="s">
        <v>240</v>
      </c>
      <c r="B7" s="148">
        <v>30029</v>
      </c>
      <c r="C7" s="145">
        <v>1</v>
      </c>
      <c r="D7" s="146">
        <v>0.1</v>
      </c>
      <c r="E7" s="441">
        <v>0.9</v>
      </c>
      <c r="F7" s="441"/>
      <c r="G7" s="441">
        <v>196.68</v>
      </c>
      <c r="H7" s="441"/>
      <c r="I7" s="441">
        <v>55.9</v>
      </c>
      <c r="J7" s="441"/>
      <c r="K7" s="147">
        <v>70.83</v>
      </c>
    </row>
    <row r="8" spans="1:11">
      <c r="A8" s="398" t="s">
        <v>172</v>
      </c>
      <c r="B8" s="398"/>
      <c r="C8" s="398"/>
      <c r="D8" s="398"/>
      <c r="E8" s="398"/>
      <c r="F8" s="398"/>
      <c r="G8" s="398"/>
      <c r="H8" s="398"/>
      <c r="I8" s="398"/>
      <c r="J8" s="398"/>
      <c r="K8" s="72">
        <f>SUM(K7:K7)</f>
        <v>70.83</v>
      </c>
    </row>
    <row r="9" spans="1:11">
      <c r="A9" s="420"/>
      <c r="B9" s="420"/>
      <c r="C9" s="420"/>
      <c r="D9" s="420"/>
      <c r="E9" s="420"/>
      <c r="F9" s="420"/>
      <c r="G9" s="420"/>
      <c r="H9" s="420"/>
      <c r="I9" s="420"/>
      <c r="J9" s="420"/>
      <c r="K9" s="420"/>
    </row>
    <row r="10" spans="1:11" ht="25.5">
      <c r="A10" s="125" t="s">
        <v>173</v>
      </c>
      <c r="B10" s="124" t="s">
        <v>166</v>
      </c>
      <c r="C10" s="400" t="s">
        <v>174</v>
      </c>
      <c r="D10" s="400"/>
      <c r="E10" s="400" t="s">
        <v>175</v>
      </c>
      <c r="F10" s="400"/>
      <c r="G10" s="400" t="s">
        <v>176</v>
      </c>
      <c r="H10" s="400"/>
      <c r="I10" s="424" t="s">
        <v>143</v>
      </c>
      <c r="J10" s="425"/>
      <c r="K10" s="123" t="s">
        <v>171</v>
      </c>
    </row>
    <row r="11" spans="1:11">
      <c r="A11" s="73"/>
      <c r="B11" s="149"/>
      <c r="C11" s="412"/>
      <c r="D11" s="412"/>
      <c r="E11" s="412"/>
      <c r="F11" s="412"/>
      <c r="G11" s="422"/>
      <c r="H11" s="422"/>
      <c r="I11" s="423"/>
      <c r="J11" s="423"/>
      <c r="K11" s="144"/>
    </row>
    <row r="12" spans="1:11">
      <c r="A12" s="73"/>
      <c r="B12" s="149"/>
      <c r="C12" s="412"/>
      <c r="D12" s="412"/>
      <c r="E12" s="412"/>
      <c r="F12" s="412"/>
      <c r="G12" s="422"/>
      <c r="H12" s="422"/>
      <c r="I12" s="423"/>
      <c r="J12" s="423"/>
      <c r="K12" s="144"/>
    </row>
    <row r="13" spans="1:11">
      <c r="A13" s="74"/>
      <c r="B13" s="150"/>
      <c r="C13" s="412"/>
      <c r="D13" s="412"/>
      <c r="E13" s="412"/>
      <c r="F13" s="412"/>
      <c r="G13" s="422"/>
      <c r="H13" s="422"/>
      <c r="I13" s="423"/>
      <c r="J13" s="423"/>
      <c r="K13" s="144"/>
    </row>
    <row r="14" spans="1:11">
      <c r="A14" s="398" t="s">
        <v>180</v>
      </c>
      <c r="B14" s="398"/>
      <c r="C14" s="398"/>
      <c r="D14" s="398"/>
      <c r="E14" s="398"/>
      <c r="F14" s="398"/>
      <c r="G14" s="398"/>
      <c r="H14" s="398"/>
      <c r="I14" s="398"/>
      <c r="J14" s="398"/>
      <c r="K14" s="257">
        <f>SUM(K11:K13)</f>
        <v>0</v>
      </c>
    </row>
    <row r="15" spans="1:11">
      <c r="A15" s="420"/>
      <c r="B15" s="420"/>
      <c r="C15" s="420"/>
      <c r="D15" s="420"/>
      <c r="E15" s="420"/>
      <c r="F15" s="420"/>
      <c r="G15" s="420"/>
      <c r="H15" s="420"/>
      <c r="I15" s="420"/>
      <c r="J15" s="420"/>
      <c r="K15" s="420"/>
    </row>
    <row r="16" spans="1:11" ht="25.5">
      <c r="A16" s="125" t="s">
        <v>181</v>
      </c>
      <c r="B16" s="120" t="s">
        <v>166</v>
      </c>
      <c r="C16" s="124" t="s">
        <v>182</v>
      </c>
      <c r="D16" s="417" t="s">
        <v>183</v>
      </c>
      <c r="E16" s="417"/>
      <c r="F16" s="417" t="s">
        <v>184</v>
      </c>
      <c r="G16" s="417"/>
      <c r="H16" s="417" t="s">
        <v>185</v>
      </c>
      <c r="I16" s="417"/>
      <c r="J16" s="417"/>
      <c r="K16" s="126" t="s">
        <v>186</v>
      </c>
    </row>
    <row r="17" spans="1:11">
      <c r="A17" s="74"/>
      <c r="B17" s="151"/>
      <c r="C17" s="75"/>
      <c r="D17" s="411"/>
      <c r="E17" s="411"/>
      <c r="F17" s="418"/>
      <c r="G17" s="418"/>
      <c r="H17" s="419"/>
      <c r="I17" s="419"/>
      <c r="J17" s="419"/>
      <c r="K17" s="76"/>
    </row>
    <row r="18" spans="1:11">
      <c r="A18" s="398" t="s">
        <v>189</v>
      </c>
      <c r="B18" s="398"/>
      <c r="C18" s="398"/>
      <c r="D18" s="398"/>
      <c r="E18" s="398"/>
      <c r="F18" s="398"/>
      <c r="G18" s="398"/>
      <c r="H18" s="398"/>
      <c r="I18" s="398"/>
      <c r="J18" s="398"/>
      <c r="K18" s="77">
        <f>K17</f>
        <v>0</v>
      </c>
    </row>
    <row r="19" spans="1:1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</row>
    <row r="20" spans="1:11" ht="12.75" customHeight="1">
      <c r="A20" s="421" t="s">
        <v>190</v>
      </c>
      <c r="B20" s="421"/>
      <c r="C20" s="421"/>
      <c r="D20" s="421"/>
      <c r="E20" s="421"/>
      <c r="F20" s="421"/>
      <c r="G20" s="421"/>
      <c r="H20" s="421"/>
      <c r="I20" s="421"/>
      <c r="J20" s="421"/>
      <c r="K20" s="137">
        <f>K8+K14+K18</f>
        <v>70.83</v>
      </c>
    </row>
    <row r="21" spans="1:11">
      <c r="A21" s="398" t="s">
        <v>191</v>
      </c>
      <c r="B21" s="398"/>
      <c r="C21" s="398"/>
      <c r="D21" s="398"/>
      <c r="E21" s="398"/>
      <c r="F21" s="398"/>
      <c r="G21" s="398"/>
      <c r="H21" s="398"/>
      <c r="I21" s="398"/>
      <c r="J21" s="398"/>
      <c r="K21" s="138">
        <v>35</v>
      </c>
    </row>
    <row r="22" spans="1:11" ht="19.149999999999999" customHeight="1">
      <c r="A22" s="398" t="s">
        <v>192</v>
      </c>
      <c r="B22" s="398"/>
      <c r="C22" s="398"/>
      <c r="D22" s="398"/>
      <c r="E22" s="398"/>
      <c r="F22" s="398"/>
      <c r="G22" s="398"/>
      <c r="H22" s="398"/>
      <c r="I22" s="398"/>
      <c r="J22" s="398"/>
      <c r="K22" s="138">
        <f>((K8+K14+K18)/K21)</f>
        <v>2.0237142857142856</v>
      </c>
    </row>
    <row r="23" spans="1:11">
      <c r="A23" s="416"/>
      <c r="B23" s="416"/>
      <c r="C23" s="416"/>
      <c r="D23" s="416"/>
      <c r="E23" s="416"/>
      <c r="F23" s="416"/>
      <c r="G23" s="416"/>
      <c r="H23" s="416"/>
      <c r="I23" s="416"/>
      <c r="J23" s="416"/>
      <c r="K23" s="416"/>
    </row>
    <row r="24" spans="1:11" ht="25.5">
      <c r="A24" s="129" t="s">
        <v>193</v>
      </c>
      <c r="B24" s="127" t="s">
        <v>166</v>
      </c>
      <c r="C24" s="400" t="s">
        <v>194</v>
      </c>
      <c r="D24" s="400"/>
      <c r="E24" s="400" t="s">
        <v>195</v>
      </c>
      <c r="F24" s="400"/>
      <c r="G24" s="400"/>
      <c r="H24" s="400" t="s">
        <v>143</v>
      </c>
      <c r="I24" s="400"/>
      <c r="J24" s="400"/>
      <c r="K24" s="128" t="s">
        <v>195</v>
      </c>
    </row>
    <row r="25" spans="1:11">
      <c r="A25" s="73"/>
      <c r="B25" s="149"/>
      <c r="C25" s="410"/>
      <c r="D25" s="411"/>
      <c r="E25" s="412"/>
      <c r="F25" s="412"/>
      <c r="G25" s="412"/>
      <c r="H25" s="413"/>
      <c r="I25" s="413"/>
      <c r="J25" s="413"/>
      <c r="K25" s="71"/>
    </row>
    <row r="26" spans="1:11">
      <c r="A26" s="414" t="s">
        <v>196</v>
      </c>
      <c r="B26" s="414"/>
      <c r="C26" s="414"/>
      <c r="D26" s="414"/>
      <c r="E26" s="414"/>
      <c r="F26" s="414"/>
      <c r="G26" s="414"/>
      <c r="H26" s="414"/>
      <c r="I26" s="414"/>
      <c r="J26" s="414"/>
      <c r="K26" s="79">
        <f>SUM(K25:K25)</f>
        <v>0</v>
      </c>
    </row>
    <row r="27" spans="1:11">
      <c r="A27" s="415"/>
      <c r="B27" s="415"/>
      <c r="C27" s="415"/>
      <c r="D27" s="415"/>
      <c r="E27" s="415"/>
      <c r="F27" s="415"/>
      <c r="G27" s="415"/>
      <c r="H27" s="415"/>
      <c r="I27" s="415"/>
      <c r="J27" s="415"/>
      <c r="K27" s="415"/>
    </row>
    <row r="28" spans="1:11" ht="25.5">
      <c r="A28" s="131" t="s">
        <v>197</v>
      </c>
      <c r="B28" s="130" t="s">
        <v>166</v>
      </c>
      <c r="C28" s="409" t="s">
        <v>194</v>
      </c>
      <c r="D28" s="409"/>
      <c r="E28" s="409"/>
      <c r="F28" s="409" t="s">
        <v>195</v>
      </c>
      <c r="G28" s="409"/>
      <c r="H28" s="409"/>
      <c r="I28" s="409" t="s">
        <v>143</v>
      </c>
      <c r="J28" s="409"/>
      <c r="K28" s="258" t="s">
        <v>195</v>
      </c>
    </row>
    <row r="29" spans="1:11">
      <c r="A29" s="398" t="s">
        <v>198</v>
      </c>
      <c r="B29" s="398"/>
      <c r="C29" s="398"/>
      <c r="D29" s="398"/>
      <c r="E29" s="398"/>
      <c r="F29" s="398"/>
      <c r="G29" s="398"/>
      <c r="H29" s="398"/>
      <c r="I29" s="398"/>
      <c r="J29" s="398"/>
      <c r="K29" s="78">
        <v>0</v>
      </c>
    </row>
    <row r="30" spans="1:11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</row>
    <row r="31" spans="1:11" ht="25.5">
      <c r="A31" s="129" t="s">
        <v>199</v>
      </c>
      <c r="B31" s="132" t="s">
        <v>166</v>
      </c>
      <c r="C31" s="133" t="s">
        <v>194</v>
      </c>
      <c r="D31" s="400" t="s">
        <v>200</v>
      </c>
      <c r="E31" s="400"/>
      <c r="F31" s="134" t="s">
        <v>201</v>
      </c>
      <c r="G31" s="132" t="s">
        <v>202</v>
      </c>
      <c r="H31" s="127" t="s">
        <v>203</v>
      </c>
      <c r="I31" s="259" t="s">
        <v>186</v>
      </c>
      <c r="J31" s="135" t="s">
        <v>143</v>
      </c>
      <c r="K31" s="135" t="s">
        <v>204</v>
      </c>
    </row>
    <row r="32" spans="1:11" ht="28.9" customHeight="1">
      <c r="A32" s="86" t="s">
        <v>299</v>
      </c>
      <c r="B32" s="140">
        <v>60002</v>
      </c>
      <c r="C32" s="141" t="s">
        <v>205</v>
      </c>
      <c r="D32" s="401" t="s">
        <v>242</v>
      </c>
      <c r="E32" s="401"/>
      <c r="F32" s="152">
        <v>0</v>
      </c>
      <c r="G32" s="153">
        <v>2</v>
      </c>
      <c r="H32" s="154">
        <v>4.3959999999999999</v>
      </c>
      <c r="I32" s="260">
        <f>((F32*1.055)+(G32*1.099)+H32)</f>
        <v>6.5939999999999994</v>
      </c>
      <c r="J32" s="142">
        <v>0.192</v>
      </c>
      <c r="K32" s="143">
        <f>I32*J32</f>
        <v>1.2660479999999998</v>
      </c>
    </row>
    <row r="33" spans="1:14">
      <c r="A33" s="402" t="s">
        <v>301</v>
      </c>
      <c r="B33" s="402"/>
      <c r="C33" s="402"/>
      <c r="D33" s="402"/>
      <c r="E33" s="402"/>
      <c r="F33" s="402"/>
      <c r="G33" s="402"/>
      <c r="H33" s="402"/>
      <c r="I33" s="402"/>
      <c r="J33" s="402"/>
      <c r="K33" s="261">
        <f>SUM(K32:K32)</f>
        <v>1.2660479999999998</v>
      </c>
    </row>
    <row r="34" spans="1:14">
      <c r="A34" s="403"/>
      <c r="B34" s="404"/>
      <c r="C34" s="404"/>
      <c r="D34" s="404"/>
      <c r="E34" s="404"/>
      <c r="F34" s="404"/>
      <c r="G34" s="404"/>
      <c r="H34" s="404"/>
      <c r="I34" s="404"/>
      <c r="J34" s="404"/>
      <c r="K34" s="404"/>
    </row>
    <row r="35" spans="1:14" ht="12.75" customHeight="1">
      <c r="A35" s="398" t="s">
        <v>206</v>
      </c>
      <c r="B35" s="398"/>
      <c r="C35" s="398"/>
      <c r="D35" s="398"/>
      <c r="E35" s="398"/>
      <c r="F35" s="398"/>
      <c r="G35" s="398"/>
      <c r="H35" s="398"/>
      <c r="I35" s="398"/>
      <c r="J35" s="398"/>
      <c r="K35" s="80">
        <f>K22+K26+K29+K33</f>
        <v>3.2897622857142856</v>
      </c>
    </row>
    <row r="36" spans="1:14">
      <c r="A36" s="398" t="s">
        <v>245</v>
      </c>
      <c r="B36" s="398"/>
      <c r="C36" s="398"/>
      <c r="D36" s="398"/>
      <c r="E36" s="398"/>
      <c r="F36" s="398"/>
      <c r="G36" s="398"/>
      <c r="H36" s="398"/>
      <c r="I36" s="398"/>
      <c r="J36" s="398"/>
      <c r="K36" s="80">
        <f>K35*29.63%</f>
        <v>0.97475656525714283</v>
      </c>
    </row>
    <row r="37" spans="1:14">
      <c r="A37" s="398" t="s">
        <v>207</v>
      </c>
      <c r="B37" s="398"/>
      <c r="C37" s="398"/>
      <c r="D37" s="398"/>
      <c r="E37" s="398"/>
      <c r="F37" s="398"/>
      <c r="G37" s="398"/>
      <c r="H37" s="398"/>
      <c r="I37" s="398"/>
      <c r="J37" s="398"/>
      <c r="K37" s="80">
        <f>K35+K36</f>
        <v>4.2645188509714282</v>
      </c>
      <c r="N37" s="70">
        <v>38.613</v>
      </c>
    </row>
    <row r="38" spans="1:14">
      <c r="N38" s="70">
        <v>2.198</v>
      </c>
    </row>
    <row r="39" spans="1:14">
      <c r="N39" s="70">
        <v>4.3959999999999999</v>
      </c>
    </row>
    <row r="40" spans="1:14">
      <c r="A40" s="139"/>
      <c r="B40" s="139"/>
      <c r="C40" s="139"/>
      <c r="D40" s="139"/>
      <c r="I40" s="408" t="s">
        <v>329</v>
      </c>
      <c r="J40" s="408"/>
      <c r="K40" s="408"/>
      <c r="L40" s="408"/>
    </row>
    <row r="42" spans="1:14">
      <c r="A42" s="40"/>
      <c r="B42" s="40"/>
      <c r="C42" s="40"/>
      <c r="D42" s="40"/>
      <c r="E42" s="40"/>
    </row>
    <row r="45" spans="1:14">
      <c r="A45" s="40"/>
      <c r="B45" s="40"/>
      <c r="C45" s="40"/>
      <c r="D45" s="40"/>
      <c r="E45" s="40"/>
    </row>
    <row r="46" spans="1:14">
      <c r="A46" s="405" t="s">
        <v>241</v>
      </c>
      <c r="B46" s="406"/>
      <c r="C46" s="406"/>
      <c r="D46" s="407"/>
      <c r="E46" s="407"/>
    </row>
    <row r="47" spans="1:14">
      <c r="A47" s="396" t="s">
        <v>162</v>
      </c>
      <c r="B47" s="397"/>
      <c r="C47" s="397"/>
      <c r="D47" s="397"/>
      <c r="E47" s="397"/>
    </row>
  </sheetData>
  <mergeCells count="65">
    <mergeCell ref="A36:J36"/>
    <mergeCell ref="A37:J37"/>
    <mergeCell ref="I40:L40"/>
    <mergeCell ref="A46:E46"/>
    <mergeCell ref="A47:E47"/>
    <mergeCell ref="A35:J35"/>
    <mergeCell ref="A26:J26"/>
    <mergeCell ref="A27:K27"/>
    <mergeCell ref="C28:E28"/>
    <mergeCell ref="F28:H28"/>
    <mergeCell ref="I28:J28"/>
    <mergeCell ref="A29:J29"/>
    <mergeCell ref="A30:K30"/>
    <mergeCell ref="D31:E31"/>
    <mergeCell ref="D32:E32"/>
    <mergeCell ref="A33:J33"/>
    <mergeCell ref="A34:K34"/>
    <mergeCell ref="C24:D24"/>
    <mergeCell ref="E24:G24"/>
    <mergeCell ref="H24:J24"/>
    <mergeCell ref="C25:D25"/>
    <mergeCell ref="E25:G25"/>
    <mergeCell ref="H25:J25"/>
    <mergeCell ref="A23:K23"/>
    <mergeCell ref="D16:E16"/>
    <mergeCell ref="F16:G16"/>
    <mergeCell ref="H16:J16"/>
    <mergeCell ref="D17:E17"/>
    <mergeCell ref="F17:G17"/>
    <mergeCell ref="H17:J17"/>
    <mergeCell ref="A18:J18"/>
    <mergeCell ref="A19:K19"/>
    <mergeCell ref="A20:J20"/>
    <mergeCell ref="A21:J21"/>
    <mergeCell ref="A22:J22"/>
    <mergeCell ref="A15:K15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J14"/>
    <mergeCell ref="A8:J8"/>
    <mergeCell ref="A9:K9"/>
    <mergeCell ref="C10:D10"/>
    <mergeCell ref="E10:F10"/>
    <mergeCell ref="G10:H10"/>
    <mergeCell ref="I10:J10"/>
    <mergeCell ref="E7:F7"/>
    <mergeCell ref="G7:H7"/>
    <mergeCell ref="I7:J7"/>
    <mergeCell ref="A1:A3"/>
    <mergeCell ref="B1:K3"/>
    <mergeCell ref="A4:K4"/>
    <mergeCell ref="A5:J5"/>
    <mergeCell ref="E6:F6"/>
    <mergeCell ref="G6:H6"/>
    <mergeCell ref="I6:J6"/>
  </mergeCells>
  <pageMargins left="0.7" right="0.7" top="0.75" bottom="0.75" header="0.3" footer="0.3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39B1-D6D7-45F9-988A-0DD9DF51F494}">
  <dimension ref="B1:AA1007"/>
  <sheetViews>
    <sheetView view="pageBreakPreview" zoomScale="110" zoomScaleSheetLayoutView="110" workbookViewId="0">
      <selection activeCell="K15" sqref="K15"/>
    </sheetView>
  </sheetViews>
  <sheetFormatPr defaultColWidth="17.28515625" defaultRowHeight="15" customHeight="1"/>
  <cols>
    <col min="1" max="1" width="2.85546875" style="33" customWidth="1"/>
    <col min="2" max="2" width="46" style="33" customWidth="1"/>
    <col min="3" max="3" width="9.28515625" style="33" customWidth="1"/>
    <col min="4" max="4" width="10.7109375" style="33" customWidth="1"/>
    <col min="5" max="5" width="9.85546875" style="33" customWidth="1"/>
    <col min="6" max="6" width="11.28515625" style="33" bestFit="1" customWidth="1"/>
    <col min="7" max="7" width="10.85546875" style="33" customWidth="1"/>
    <col min="8" max="8" width="11.28515625" style="33" customWidth="1"/>
    <col min="9" max="9" width="3" style="33" customWidth="1"/>
    <col min="10" max="27" width="8.7109375" style="33" customWidth="1"/>
    <col min="28" max="16384" width="17.28515625" style="33"/>
  </cols>
  <sheetData>
    <row r="1" spans="2:27" ht="17.25" customHeight="1"/>
    <row r="2" spans="2:27" ht="23.25" customHeight="1">
      <c r="B2" s="461" t="s">
        <v>309</v>
      </c>
      <c r="C2" s="462"/>
      <c r="D2" s="462"/>
      <c r="E2" s="462"/>
      <c r="F2" s="462"/>
      <c r="G2" s="462"/>
      <c r="H2" s="46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ht="12.75" customHeight="1">
      <c r="B3" s="464" t="s">
        <v>136</v>
      </c>
      <c r="C3" s="465"/>
      <c r="D3" s="465"/>
      <c r="E3" s="465"/>
      <c r="F3" s="465"/>
      <c r="G3" s="465"/>
      <c r="H3" s="466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6.5" customHeight="1">
      <c r="B4" s="41" t="s">
        <v>137</v>
      </c>
      <c r="C4" s="34"/>
      <c r="D4" s="34"/>
      <c r="E4" s="34"/>
      <c r="F4" s="34"/>
      <c r="G4" s="34"/>
      <c r="H4" s="42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 customHeight="1">
      <c r="B5" s="467" t="s">
        <v>336</v>
      </c>
      <c r="C5" s="468"/>
      <c r="D5" s="468"/>
      <c r="E5" s="468"/>
      <c r="F5" s="468"/>
      <c r="G5" s="468"/>
      <c r="H5" s="469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2.75" customHeight="1">
      <c r="B6" s="43"/>
      <c r="C6" s="44"/>
      <c r="D6" s="44"/>
      <c r="E6" s="44"/>
      <c r="F6" s="44"/>
      <c r="G6" s="44"/>
      <c r="H6" s="45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2:27" ht="16.5" customHeight="1">
      <c r="B7" s="470" t="s">
        <v>138</v>
      </c>
      <c r="C7" s="471"/>
      <c r="D7" s="471"/>
      <c r="E7" s="471"/>
      <c r="F7" s="471"/>
      <c r="G7" s="471"/>
      <c r="H7" s="47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2:27" ht="23.25" customHeight="1">
      <c r="B8" s="46" t="s">
        <v>139</v>
      </c>
      <c r="C8" s="46" t="s">
        <v>140</v>
      </c>
      <c r="D8" s="46" t="s">
        <v>141</v>
      </c>
      <c r="E8" s="46" t="s">
        <v>142</v>
      </c>
      <c r="F8" s="46" t="s">
        <v>143</v>
      </c>
      <c r="G8" s="46" t="s">
        <v>144</v>
      </c>
      <c r="H8" s="46" t="s">
        <v>145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2:27" ht="19.5" customHeight="1">
      <c r="B9" s="47" t="s">
        <v>308</v>
      </c>
      <c r="C9" s="48" t="s">
        <v>56</v>
      </c>
      <c r="D9" s="48" t="s">
        <v>146</v>
      </c>
      <c r="E9" s="56">
        <v>1</v>
      </c>
      <c r="F9" s="56">
        <v>1</v>
      </c>
      <c r="G9" s="56">
        <v>16395.63</v>
      </c>
      <c r="H9" s="57">
        <f>ROUND(E9*F9*G9,2)</f>
        <v>16395.63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2:27" ht="17.25" customHeight="1">
      <c r="B10" s="473" t="s">
        <v>147</v>
      </c>
      <c r="C10" s="443"/>
      <c r="D10" s="443"/>
      <c r="E10" s="443"/>
      <c r="F10" s="443"/>
      <c r="G10" s="455"/>
      <c r="H10" s="58">
        <f>SUM(H9:H9)</f>
        <v>16395.63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2:27" ht="12.75" customHeight="1">
      <c r="B11" s="459"/>
      <c r="C11" s="460"/>
      <c r="D11" s="460"/>
      <c r="E11" s="460"/>
      <c r="F11" s="460"/>
      <c r="G11" s="460"/>
      <c r="H11" s="46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2:27" ht="12.75" customHeight="1">
      <c r="B12" s="449" t="s">
        <v>148</v>
      </c>
      <c r="C12" s="450"/>
      <c r="D12" s="450"/>
      <c r="E12" s="450"/>
      <c r="F12" s="451"/>
      <c r="G12" s="49"/>
      <c r="H12" s="49"/>
      <c r="I12" s="40"/>
      <c r="J12" s="5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2:27" ht="20.25" customHeight="1">
      <c r="B13" s="452" t="s">
        <v>149</v>
      </c>
      <c r="C13" s="453"/>
      <c r="D13" s="454"/>
      <c r="E13" s="51" t="s">
        <v>150</v>
      </c>
      <c r="F13" s="51" t="s">
        <v>151</v>
      </c>
      <c r="G13" s="49"/>
      <c r="H13" s="4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27" ht="15.75" customHeight="1">
      <c r="B14" s="442" t="s">
        <v>152</v>
      </c>
      <c r="C14" s="443"/>
      <c r="D14" s="455"/>
      <c r="E14" s="456">
        <v>59.15</v>
      </c>
      <c r="F14" s="59">
        <f>H10</f>
        <v>16395.63</v>
      </c>
      <c r="G14" s="49"/>
      <c r="H14" s="52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2:27" ht="15" customHeight="1">
      <c r="B15" s="442" t="s">
        <v>153</v>
      </c>
      <c r="C15" s="443"/>
      <c r="D15" s="455"/>
      <c r="E15" s="457"/>
      <c r="F15" s="59">
        <v>0</v>
      </c>
      <c r="G15" s="49"/>
      <c r="H15" s="4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2:27" ht="15.75" customHeight="1">
      <c r="B16" s="442" t="s">
        <v>154</v>
      </c>
      <c r="C16" s="443"/>
      <c r="D16" s="455"/>
      <c r="E16" s="457"/>
      <c r="F16" s="59">
        <v>0</v>
      </c>
      <c r="G16" s="49"/>
      <c r="H16" s="49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2:27" ht="15.75" customHeight="1">
      <c r="B17" s="442" t="s">
        <v>155</v>
      </c>
      <c r="C17" s="443"/>
      <c r="D17" s="455"/>
      <c r="E17" s="457"/>
      <c r="F17" s="59">
        <v>1</v>
      </c>
      <c r="G17" s="49"/>
      <c r="H17" s="4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2:27" ht="15.75" customHeight="1">
      <c r="B18" s="442" t="s">
        <v>156</v>
      </c>
      <c r="C18" s="443"/>
      <c r="D18" s="455"/>
      <c r="E18" s="457"/>
      <c r="F18" s="59">
        <f>F15+F14</f>
        <v>16395.63</v>
      </c>
      <c r="G18" s="49"/>
      <c r="H18" s="49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2:27" ht="15" customHeight="1">
      <c r="B19" s="442" t="s">
        <v>157</v>
      </c>
      <c r="C19" s="443"/>
      <c r="D19" s="455"/>
      <c r="E19" s="457"/>
      <c r="F19" s="59">
        <f>F14</f>
        <v>16395.63</v>
      </c>
      <c r="G19" s="49"/>
      <c r="H19" s="49"/>
      <c r="I19" s="40"/>
      <c r="J19" s="5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2:27" ht="13.5" customHeight="1">
      <c r="B20" s="442" t="s">
        <v>158</v>
      </c>
      <c r="C20" s="443"/>
      <c r="D20" s="455"/>
      <c r="E20" s="458"/>
      <c r="F20" s="59">
        <f>F18</f>
        <v>16395.63</v>
      </c>
      <c r="G20" s="49"/>
      <c r="H20" s="4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2:27" ht="18.75" customHeight="1">
      <c r="B21" s="442" t="s">
        <v>159</v>
      </c>
      <c r="C21" s="443"/>
      <c r="D21" s="443"/>
      <c r="E21" s="53">
        <v>0.29630000000000001</v>
      </c>
      <c r="F21" s="60">
        <f>ROUND(E21*F20,2)</f>
        <v>4858.03</v>
      </c>
      <c r="G21" s="49"/>
      <c r="H21" s="4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2:27" ht="17.25" customHeight="1">
      <c r="B22" s="444" t="s">
        <v>160</v>
      </c>
      <c r="C22" s="443"/>
      <c r="D22" s="443"/>
      <c r="E22" s="54"/>
      <c r="F22" s="61">
        <f>F21+F20</f>
        <v>21253.66</v>
      </c>
      <c r="G22" s="49"/>
      <c r="H22" s="4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2:27" ht="12.75">
      <c r="B23" s="62"/>
      <c r="C23" s="40"/>
      <c r="D23" s="40"/>
      <c r="E23" s="63"/>
      <c r="F23" s="64"/>
      <c r="G23" s="49"/>
      <c r="H23" s="4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2:27" ht="29.25" customHeight="1">
      <c r="B24" s="65"/>
      <c r="C24" s="40"/>
      <c r="D24" s="40"/>
      <c r="E24" s="63"/>
      <c r="F24" s="64"/>
      <c r="G24" s="49"/>
      <c r="H24" s="4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2:27" ht="20.25" customHeight="1">
      <c r="B25" s="66" t="s">
        <v>330</v>
      </c>
      <c r="C25" s="40"/>
      <c r="D25" s="40"/>
      <c r="E25" s="63"/>
      <c r="F25" s="64"/>
      <c r="G25" s="49"/>
      <c r="H25" s="4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2:27" ht="29.25" customHeight="1">
      <c r="B26" s="67"/>
      <c r="C26" s="40"/>
      <c r="D26" s="40"/>
      <c r="E26" s="68"/>
      <c r="F26" s="69"/>
      <c r="G26" s="55"/>
      <c r="H26" s="55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2:27" ht="29.25" customHeight="1">
      <c r="B27" s="67"/>
      <c r="C27" s="40"/>
      <c r="D27" s="40"/>
      <c r="E27" s="68"/>
      <c r="F27" s="69"/>
      <c r="G27" s="55"/>
      <c r="H27" s="55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2:27" ht="29.25" customHeight="1">
      <c r="B28" s="67"/>
      <c r="C28" s="40"/>
      <c r="D28" s="40"/>
      <c r="E28" s="68"/>
      <c r="F28" s="69"/>
      <c r="G28" s="55"/>
      <c r="H28" s="55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2:27" ht="22.5" customHeight="1">
      <c r="B29" s="67"/>
      <c r="C29" s="40"/>
      <c r="D29" s="40"/>
      <c r="E29" s="68"/>
      <c r="F29" s="69"/>
      <c r="G29" s="55"/>
      <c r="H29" s="55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2:27" ht="18" customHeight="1">
      <c r="B30" s="67"/>
      <c r="C30" s="40"/>
      <c r="D30" s="40"/>
      <c r="E30" s="68"/>
      <c r="F30" s="69"/>
      <c r="G30" s="55"/>
      <c r="H30" s="55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2:27" ht="12.75" customHeight="1">
      <c r="B31" s="55"/>
      <c r="C31" s="55"/>
      <c r="D31" s="55"/>
      <c r="E31" s="55"/>
      <c r="F31" s="55"/>
      <c r="G31" s="55"/>
      <c r="H31" s="55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2:27" ht="12.75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2:27" ht="12.75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2:27" ht="12.75" customHeight="1">
      <c r="B34" s="445" t="s">
        <v>161</v>
      </c>
      <c r="C34" s="446"/>
      <c r="D34" s="446"/>
      <c r="E34" s="446"/>
      <c r="F34" s="446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2:27" ht="12.75" customHeight="1">
      <c r="B35" s="447" t="s">
        <v>162</v>
      </c>
      <c r="C35" s="448"/>
      <c r="D35" s="448"/>
      <c r="E35" s="448"/>
      <c r="F35" s="448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2:27" ht="12.7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2:27" ht="12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2:27" ht="12.7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2:27" ht="12.75" customHeigh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2:27" ht="12.75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2:27" ht="12.75" customHeight="1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2:27" ht="12.75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2:27" ht="12.75" customHeight="1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2:27" ht="12.7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2:27" ht="12.7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2:27" ht="12.75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2:27" ht="12.7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2:27" ht="12.75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2:27" ht="12.75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2:27" ht="12.7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2:27" ht="12.7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2:27" ht="12.75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2:27" ht="12.75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2:27" ht="12.75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2:27" ht="12.7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2:27" ht="12.75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2:27" ht="12.7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2:27" ht="12.7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2:27" ht="12.7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2:27" ht="12.75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2:27" ht="12.75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2:27" ht="12.75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2:27" ht="12.75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2:27" ht="12.7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2:27" ht="12.7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2:27" ht="12.7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2:27" ht="12.7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2:27" ht="12.7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2:27" ht="12.7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2:27" ht="12.75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2:27" ht="12.7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2:27" ht="12.75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2:27" ht="12.7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2:27" ht="12.75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2:27" ht="12.7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2:27" ht="12.7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2:27" ht="12.7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</row>
    <row r="78" spans="2:27" ht="12.7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</row>
    <row r="79" spans="2:27" ht="12.75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2:27" ht="12.75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2:27" ht="12.75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2:27" ht="12.75" customHeight="1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</row>
    <row r="83" spans="2:27" ht="12.75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</row>
    <row r="84" spans="2:27" ht="12.75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2:27" ht="12.75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</row>
    <row r="86" spans="2:27" ht="12.7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</row>
    <row r="87" spans="2:27" ht="12.75" customHeight="1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</row>
    <row r="88" spans="2:27" ht="12.75" customHeight="1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2:27" ht="12.75" customHeight="1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</row>
    <row r="90" spans="2:27" ht="12.75" customHeight="1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2:27" ht="12.75" customHeight="1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2:27" ht="12.75" customHeight="1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 spans="2:27" ht="12.75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</row>
    <row r="94" spans="2:27" ht="12.75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 spans="2:27" ht="12.75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</row>
    <row r="96" spans="2:27" ht="12.75" customHeight="1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2:27" ht="12.75" customHeight="1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</row>
    <row r="98" spans="2:27" ht="12.75" customHeight="1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</row>
    <row r="99" spans="2:27" ht="12.75" customHeight="1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</row>
    <row r="100" spans="2:27" ht="12.75" customHeight="1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2:27" ht="12.75" customHeight="1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</row>
    <row r="102" spans="2:27" ht="12.75" customHeight="1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</row>
    <row r="103" spans="2:27" ht="12.75" customHeight="1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</row>
    <row r="104" spans="2:27" ht="12.75" customHeight="1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</row>
    <row r="105" spans="2:27" ht="12.75" customHeight="1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</row>
    <row r="106" spans="2:27" ht="12.75" customHeight="1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2:27" ht="12.75" customHeight="1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2:27" ht="12.75" customHeight="1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2:27" ht="12.75" customHeight="1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2:27" ht="12.75" customHeight="1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2:27" ht="12.75" customHeight="1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2:27" ht="12.75" customHeight="1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2:27" ht="12.75" customHeight="1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2:27" ht="12.75" customHeight="1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2:27" ht="12.75" customHeight="1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2:27" ht="12.75" customHeight="1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2:27" ht="12.75" customHeight="1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2:27" ht="12.75" customHeight="1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2:27" ht="12.75" customHeight="1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2:27" ht="12.75" customHeight="1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2:27" ht="12.75" customHeight="1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2:27" ht="12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2:27" ht="12.75" customHeight="1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2:27" ht="12.75" customHeight="1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2:27" ht="12.75" customHeight="1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2:27" ht="12.75" customHeight="1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2:27" ht="12.75" customHeight="1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2:27" ht="12.75" customHeight="1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2:27" ht="12.75" customHeight="1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2:27" ht="12.75" customHeight="1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2:27" ht="12.75" customHeight="1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2:27" ht="12.75" customHeight="1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2:27" ht="12.75" customHeight="1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2:27" ht="12.75" customHeight="1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2:27" ht="12.75" customHeight="1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2:27" ht="12.75" customHeight="1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2:27" ht="12.75" customHeight="1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2:27" ht="12.75" customHeight="1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2:27" ht="12.75" customHeight="1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2:27" ht="12.75" customHeight="1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2:27" ht="12.75" customHeight="1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2:27" ht="12.75" customHeight="1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2:27" ht="12.75" customHeight="1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2:27" ht="12.75" customHeight="1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2:27" ht="12.75" customHeight="1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2:27" ht="12.75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2:27" ht="12.75" customHeight="1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2:27" ht="12.75" customHeight="1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2:27" ht="12.75" customHeight="1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2:27" ht="12.75" customHeight="1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2:27" ht="12.75" customHeight="1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2:27" ht="12.75" customHeight="1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2:27" ht="12.75" customHeight="1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2:27" ht="12.75" customHeight="1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2:27" ht="12.75" customHeight="1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2:27" ht="12.75" customHeight="1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2:27" ht="12.75" customHeight="1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2:27" ht="12.75" customHeight="1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2:27" ht="12.75" customHeight="1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2:27" ht="12.75" customHeight="1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2:27" ht="12.75" customHeight="1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2:27" ht="12.75" customHeight="1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2:27" ht="12.75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2:27" ht="12.75" customHeight="1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2:27" ht="12.75" customHeight="1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2:27" ht="12.75" customHeight="1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2:27" ht="12.75" customHeight="1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2:27" ht="12.75" customHeight="1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2:27" ht="12.75" customHeight="1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2:27" ht="12.75" customHeight="1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2:27" ht="12.75" customHeight="1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2:27" ht="12.75" customHeight="1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2:27" ht="12.75" customHeight="1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2:27" ht="12.75" customHeight="1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2:27" ht="12.75" customHeight="1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2:27" ht="12.75" customHeight="1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2:27" ht="12.75" customHeight="1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2:27" ht="12.75" customHeight="1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2:27" ht="12.75" customHeight="1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2:27" ht="12.75" customHeight="1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2:27" ht="12.75" customHeight="1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2:27" ht="12.75" customHeight="1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2:27" ht="12.75" customHeight="1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2:27" ht="12.75" customHeight="1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2:27" ht="12.75" customHeight="1"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2:27" ht="12.75" customHeight="1"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2:27" ht="12.75" customHeight="1"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2:27" ht="12.75" customHeight="1"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2:27" ht="12.75" customHeight="1"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2:27" ht="12.75" customHeight="1"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2:27" ht="12.75" customHeight="1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2:27" ht="12.75" customHeight="1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2:27" ht="12.75" customHeight="1"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2:27" ht="12.75" customHeight="1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2:27" ht="12.75" customHeight="1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2:27" ht="12.75" customHeight="1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2:27" ht="12.75" customHeight="1"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2:27" ht="12.75" customHeight="1"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2:27" ht="12.75" customHeight="1"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2:27" ht="12.75" customHeight="1"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2:27" ht="12.75" customHeight="1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2:27" ht="12.75" customHeight="1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</row>
    <row r="203" spans="2:27" ht="12.75" customHeight="1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</row>
    <row r="204" spans="2:27" ht="12.75" customHeight="1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</row>
    <row r="205" spans="2:27" ht="12.75" customHeight="1"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</row>
    <row r="206" spans="2:27" ht="12.75" customHeight="1"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2:27" ht="12.75" customHeight="1"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2:27" ht="12.75" customHeight="1"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</row>
    <row r="209" spans="2:27" ht="12.75" customHeight="1"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2:27" ht="12.75" customHeight="1"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 spans="2:27" ht="12.75" customHeight="1"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</row>
    <row r="212" spans="2:27" ht="12.75" customHeight="1"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  <row r="213" spans="2:27" ht="12.75" customHeight="1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</row>
    <row r="214" spans="2:27" ht="12.75" customHeight="1"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</row>
    <row r="215" spans="2:27" ht="12.75" customHeight="1"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</row>
    <row r="216" spans="2:27" ht="12.75" customHeight="1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2:27" ht="12.75" customHeight="1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</row>
    <row r="218" spans="2:27" ht="12.75" customHeight="1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</row>
    <row r="219" spans="2:27" ht="12.75" customHeight="1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</row>
    <row r="220" spans="2:27" ht="12.75" customHeight="1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</row>
    <row r="221" spans="2:27" ht="12.75" customHeight="1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</row>
    <row r="222" spans="2:27" ht="12.75" customHeight="1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</row>
    <row r="223" spans="2:27" ht="12.75" customHeight="1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</row>
    <row r="224" spans="2:27" ht="12.75" customHeight="1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</row>
    <row r="225" spans="2:27" ht="12.75" customHeight="1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</row>
    <row r="226" spans="2:27" ht="12.75" customHeight="1"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</row>
    <row r="227" spans="2:27" ht="12.75" customHeight="1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</row>
    <row r="228" spans="2:27" ht="12.75" customHeight="1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</row>
    <row r="229" spans="2:27" ht="12.75" customHeight="1"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2:27" ht="12.75" customHeight="1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</row>
    <row r="231" spans="2:27" ht="12.75" customHeight="1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</row>
    <row r="232" spans="2:27" ht="12.75" customHeight="1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</row>
    <row r="233" spans="2:27" ht="12.75" customHeight="1"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</row>
    <row r="234" spans="2:27" ht="12.75" customHeight="1"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</row>
    <row r="235" spans="2:27" ht="12.75" customHeight="1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</row>
    <row r="236" spans="2:27" ht="12.75" customHeight="1"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</row>
    <row r="237" spans="2:27" ht="12.75" customHeight="1"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</row>
    <row r="238" spans="2:27" ht="12.75" customHeight="1"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</row>
    <row r="239" spans="2:27" ht="12.75" customHeight="1"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</row>
    <row r="240" spans="2:27" ht="12.75" customHeight="1"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 spans="2:27" ht="12.75" customHeight="1"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</row>
    <row r="242" spans="2:27" ht="12.75" customHeight="1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</row>
    <row r="243" spans="2:27" ht="12.75" customHeight="1"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</row>
    <row r="244" spans="2:27" ht="12.75" customHeight="1"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 spans="2:27" ht="12.75" customHeight="1"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 spans="2:27" ht="12.75" customHeight="1"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 spans="2:27" ht="12.75" customHeight="1"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</row>
    <row r="248" spans="2:27" ht="12.75" customHeight="1"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</row>
    <row r="249" spans="2:27" ht="12.75" customHeight="1"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</row>
    <row r="250" spans="2:27" ht="12.75" customHeight="1"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</row>
    <row r="251" spans="2:27" ht="12.75" customHeight="1"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</row>
    <row r="252" spans="2:27" ht="12.75" customHeight="1"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 spans="2:27" ht="12.75" customHeight="1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 spans="2:27" ht="12.75" customHeight="1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 spans="2:27" ht="12.75" customHeight="1"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 spans="2:27" ht="12.75" customHeight="1"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 spans="2:27" ht="12.75" customHeight="1"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</row>
    <row r="258" spans="2:27" ht="12.75" customHeight="1"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</row>
    <row r="259" spans="2:27" ht="12.75" customHeight="1"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</row>
    <row r="260" spans="2:27" ht="12.75" customHeight="1"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</row>
    <row r="261" spans="2:27" ht="12.75" customHeight="1"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</row>
    <row r="262" spans="2:27" ht="12.75" customHeight="1"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</row>
    <row r="263" spans="2:27" ht="12.75" customHeight="1"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</row>
    <row r="264" spans="2:27" ht="12.75" customHeight="1"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</row>
    <row r="265" spans="2:27" ht="12.75" customHeight="1"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</row>
    <row r="266" spans="2:27" ht="12.75" customHeight="1"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</row>
    <row r="267" spans="2:27" ht="12.75" customHeight="1"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 spans="2:27" ht="12.75" customHeight="1"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 spans="2:27" ht="12.75" customHeight="1"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</row>
    <row r="270" spans="2:27" ht="12.75" customHeight="1"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</row>
    <row r="271" spans="2:27" ht="12.75" customHeight="1"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</row>
    <row r="272" spans="2:27" ht="12.75" customHeight="1"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2:27" ht="12.75" customHeight="1"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</row>
    <row r="274" spans="2:27" ht="12.75" customHeight="1"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</row>
    <row r="275" spans="2:27" ht="12.75" customHeight="1"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</row>
    <row r="276" spans="2:27" ht="12.75" customHeight="1"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</row>
    <row r="277" spans="2:27" ht="12.75" customHeight="1"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 spans="2:27" ht="12.75" customHeight="1"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</row>
    <row r="279" spans="2:27" ht="12.75" customHeight="1"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</row>
    <row r="280" spans="2:27" ht="12.75" customHeight="1"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 spans="2:27" ht="12.75" customHeight="1"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</row>
    <row r="282" spans="2:27" ht="12.75" customHeight="1"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2:27" ht="12.75" customHeight="1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</row>
    <row r="284" spans="2:27" ht="12.75" customHeight="1"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</row>
    <row r="285" spans="2:27" ht="12.75" customHeight="1"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</row>
    <row r="286" spans="2:27" ht="12.75" customHeight="1"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</row>
    <row r="287" spans="2:27" ht="12.75" customHeight="1"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</row>
    <row r="288" spans="2:27" ht="12.75" customHeight="1"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</row>
    <row r="289" spans="2:27" ht="12.75" customHeight="1"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</row>
    <row r="290" spans="2:27" ht="12.75" customHeight="1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</row>
    <row r="291" spans="2:27" ht="12.75" customHeight="1"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</row>
    <row r="292" spans="2:27" ht="12.75" customHeight="1"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</row>
    <row r="293" spans="2:27" ht="12.75" customHeight="1"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</row>
    <row r="294" spans="2:27" ht="12.75" customHeight="1"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</row>
    <row r="295" spans="2:27" ht="12.75" customHeight="1"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</row>
    <row r="296" spans="2:27" ht="12.75" customHeight="1"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</row>
    <row r="297" spans="2:27" ht="12.75" customHeight="1"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</row>
    <row r="298" spans="2:27" ht="12.75" customHeight="1"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</row>
    <row r="299" spans="2:27" ht="12.75" customHeight="1"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</row>
    <row r="300" spans="2:27" ht="12.75" customHeight="1"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</row>
    <row r="301" spans="2:27" ht="12.75" customHeight="1"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</row>
    <row r="302" spans="2:27" ht="12.75" customHeight="1"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 spans="2:27" ht="12.75" customHeight="1"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</row>
    <row r="304" spans="2:27" ht="12.75" customHeight="1"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</row>
    <row r="305" spans="2:27" ht="12.75" customHeight="1"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 spans="2:27" ht="12.75" customHeight="1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</row>
    <row r="307" spans="2:27" ht="12.75" customHeight="1"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</row>
    <row r="308" spans="2:27" ht="12.75" customHeight="1"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</row>
    <row r="309" spans="2:27" ht="12.75" customHeight="1"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</row>
    <row r="310" spans="2:27" ht="12.75" customHeight="1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</row>
    <row r="311" spans="2:27" ht="12.75" customHeight="1"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</row>
    <row r="312" spans="2:27" ht="12.75" customHeight="1"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</row>
    <row r="313" spans="2:27" ht="12.75" customHeight="1"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</row>
    <row r="314" spans="2:27" ht="12.75" customHeight="1"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</row>
    <row r="315" spans="2:27" ht="12.75" customHeight="1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</row>
    <row r="316" spans="2:27" ht="12.75" customHeight="1"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</row>
    <row r="317" spans="2:27" ht="12.75" customHeight="1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</row>
    <row r="318" spans="2:27" ht="12.75" customHeight="1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</row>
    <row r="319" spans="2:27" ht="12.75" customHeight="1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</row>
    <row r="320" spans="2:27" ht="12.75" customHeight="1"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</row>
    <row r="321" spans="2:27" ht="12.75" customHeight="1"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</row>
    <row r="322" spans="2:27" ht="12.75" customHeight="1"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</row>
    <row r="323" spans="2:27" ht="12.75" customHeight="1"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</row>
    <row r="324" spans="2:27" ht="12.75" customHeight="1"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</row>
    <row r="325" spans="2:27" ht="12.75" customHeight="1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</row>
    <row r="326" spans="2:27" ht="12.75" customHeight="1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</row>
    <row r="327" spans="2:27" ht="12.75" customHeight="1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</row>
    <row r="328" spans="2:27" ht="12.75" customHeight="1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</row>
    <row r="329" spans="2:27" ht="12.75" customHeight="1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</row>
    <row r="330" spans="2:27" ht="12.75" customHeight="1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</row>
    <row r="331" spans="2:27" ht="12.75" customHeight="1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</row>
    <row r="332" spans="2:27" ht="12.75" customHeight="1"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</row>
    <row r="333" spans="2:27" ht="12.75" customHeight="1"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</row>
    <row r="334" spans="2:27" ht="12.75" customHeight="1"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</row>
    <row r="335" spans="2:27" ht="12.75" customHeight="1"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</row>
    <row r="336" spans="2:27" ht="12.75" customHeight="1"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</row>
    <row r="337" spans="2:27" ht="12.75" customHeight="1"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</row>
    <row r="338" spans="2:27" ht="12.75" customHeight="1"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</row>
    <row r="339" spans="2:27" ht="12.75" customHeight="1"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</row>
    <row r="340" spans="2:27" ht="12.75" customHeight="1"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</row>
    <row r="341" spans="2:27" ht="12.75" customHeight="1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</row>
    <row r="342" spans="2:27" ht="12.75" customHeight="1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</row>
    <row r="343" spans="2:27" ht="12.75" customHeight="1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</row>
    <row r="344" spans="2:27" ht="12.75" customHeight="1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</row>
    <row r="345" spans="2:27" ht="12.75" customHeight="1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</row>
    <row r="346" spans="2:27" ht="12.75" customHeight="1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</row>
    <row r="347" spans="2:27" ht="12.75" customHeight="1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</row>
    <row r="348" spans="2:27" ht="12.75" customHeight="1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</row>
    <row r="349" spans="2:27" ht="12.75" customHeight="1"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</row>
    <row r="350" spans="2:27" ht="12.75" customHeight="1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</row>
    <row r="351" spans="2:27" ht="12.75" customHeight="1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</row>
    <row r="352" spans="2:27" ht="12.75" customHeight="1"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</row>
    <row r="353" spans="2:27" ht="12.75" customHeight="1"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</row>
    <row r="354" spans="2:27" ht="12.75" customHeight="1"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</row>
    <row r="355" spans="2:27" ht="12.75" customHeight="1"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</row>
    <row r="356" spans="2:27" ht="12.75" customHeight="1"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</row>
    <row r="357" spans="2:27" ht="12.75" customHeight="1"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</row>
    <row r="358" spans="2:27" ht="12.75" customHeight="1"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</row>
    <row r="359" spans="2:27" ht="12.75" customHeight="1"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</row>
    <row r="360" spans="2:27" ht="12.75" customHeight="1"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</row>
    <row r="361" spans="2:27" ht="12.75" customHeight="1"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</row>
    <row r="362" spans="2:27" ht="12.75" customHeight="1"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</row>
    <row r="363" spans="2:27" ht="12.75" customHeight="1"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 spans="2:27" ht="12.75" customHeight="1"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</row>
    <row r="365" spans="2:27" ht="12.75" customHeight="1"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</row>
    <row r="366" spans="2:27" ht="12.75" customHeight="1"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</row>
    <row r="367" spans="2:27" ht="12.75" customHeight="1"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</row>
    <row r="368" spans="2:27" ht="12.75" customHeight="1"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</row>
    <row r="369" spans="2:27" ht="12.75" customHeight="1"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</row>
    <row r="370" spans="2:27" ht="12.75" customHeight="1"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</row>
    <row r="371" spans="2:27" ht="12.75" customHeight="1"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</row>
    <row r="372" spans="2:27" ht="12.75" customHeight="1"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</row>
    <row r="373" spans="2:27" ht="12.75" customHeight="1"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</row>
    <row r="374" spans="2:27" ht="12.75" customHeight="1"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</row>
    <row r="375" spans="2:27" ht="12.75" customHeight="1"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</row>
    <row r="376" spans="2:27" ht="12.75" customHeight="1"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</row>
    <row r="377" spans="2:27" ht="12.75" customHeight="1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</row>
    <row r="378" spans="2:27" ht="12.75" customHeight="1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</row>
    <row r="379" spans="2:27" ht="12.75" customHeight="1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</row>
    <row r="380" spans="2:27" ht="12.75" customHeight="1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</row>
    <row r="381" spans="2:27" ht="12.75" customHeight="1"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</row>
    <row r="382" spans="2:27" ht="12.75" customHeight="1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</row>
    <row r="383" spans="2:27" ht="12.75" customHeight="1"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</row>
    <row r="384" spans="2:27" ht="12.75" customHeight="1"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</row>
    <row r="385" spans="2:27" ht="12.75" customHeight="1"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</row>
    <row r="386" spans="2:27" ht="12.75" customHeight="1"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</row>
    <row r="387" spans="2:27" ht="12.75" customHeight="1"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</row>
    <row r="388" spans="2:27" ht="12.75" customHeight="1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</row>
    <row r="389" spans="2:27" ht="12.75" customHeight="1"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</row>
    <row r="390" spans="2:27" ht="12.75" customHeight="1"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</row>
    <row r="391" spans="2:27" ht="12.75" customHeight="1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</row>
    <row r="392" spans="2:27" ht="12.75" customHeight="1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</row>
    <row r="393" spans="2:27" ht="12.75" customHeight="1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</row>
    <row r="394" spans="2:27" ht="12.75" customHeight="1"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</row>
    <row r="395" spans="2:27" ht="12.75" customHeight="1"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</row>
    <row r="396" spans="2:27" ht="12.75" customHeight="1"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</row>
    <row r="397" spans="2:27" ht="12.75" customHeight="1"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</row>
    <row r="398" spans="2:27" ht="12.75" customHeight="1"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 spans="2:27" ht="12.75" customHeight="1"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</row>
    <row r="400" spans="2:27" ht="12.75" customHeight="1"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</row>
    <row r="401" spans="2:27" ht="12.75" customHeight="1"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</row>
    <row r="402" spans="2:27" ht="12.75" customHeight="1"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</row>
    <row r="403" spans="2:27" ht="12.75" customHeight="1"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</row>
    <row r="404" spans="2:27" ht="12.75" customHeight="1"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</row>
    <row r="405" spans="2:27" ht="12.75" customHeight="1"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</row>
    <row r="406" spans="2:27" ht="12.75" customHeight="1"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</row>
    <row r="407" spans="2:27" ht="12.75" customHeight="1"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</row>
    <row r="408" spans="2:27" ht="12.75" customHeight="1"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</row>
    <row r="409" spans="2:27" ht="12.75" customHeight="1"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</row>
    <row r="410" spans="2:27" ht="12.75" customHeight="1"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</row>
    <row r="411" spans="2:27" ht="12.75" customHeight="1"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</row>
    <row r="412" spans="2:27" ht="12.75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</row>
    <row r="413" spans="2:27" ht="12.75" customHeight="1"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</row>
    <row r="414" spans="2:27" ht="12.75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</row>
    <row r="415" spans="2:27" ht="12.75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</row>
    <row r="416" spans="2:27" ht="12.75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</row>
    <row r="417" spans="2:27" ht="12.75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</row>
    <row r="418" spans="2:27" ht="12.75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</row>
    <row r="419" spans="2:27" ht="12.75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</row>
    <row r="420" spans="2:27" ht="12.75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</row>
    <row r="421" spans="2:27" ht="12.75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</row>
    <row r="422" spans="2:27" ht="12.75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</row>
    <row r="423" spans="2:27" ht="12.75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</row>
    <row r="424" spans="2:27" ht="12.75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</row>
    <row r="425" spans="2:27" ht="12.75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</row>
    <row r="426" spans="2:27" ht="12.75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</row>
    <row r="427" spans="2:27" ht="12.75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</row>
    <row r="428" spans="2:27" ht="12.75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</row>
    <row r="429" spans="2:27" ht="12.75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</row>
    <row r="430" spans="2:27" ht="12.75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</row>
    <row r="431" spans="2:27" ht="12.75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</row>
    <row r="432" spans="2:27" ht="12.75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</row>
    <row r="433" spans="2:27" ht="12.75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</row>
    <row r="434" spans="2:27" ht="12.75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</row>
    <row r="435" spans="2:27" ht="12.75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</row>
    <row r="436" spans="2:27" ht="12.75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</row>
    <row r="437" spans="2:27" ht="12.75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</row>
    <row r="438" spans="2:27" ht="12.75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</row>
    <row r="439" spans="2:27" ht="12.75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</row>
    <row r="440" spans="2:27" ht="12.75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</row>
    <row r="441" spans="2:27" ht="12.75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</row>
    <row r="442" spans="2:27" ht="12.75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</row>
    <row r="443" spans="2:27" ht="12.75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</row>
    <row r="444" spans="2:27" ht="12.75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</row>
    <row r="445" spans="2:27" ht="12.75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</row>
    <row r="446" spans="2:27" ht="12.75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</row>
    <row r="447" spans="2:27" ht="12.75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</row>
    <row r="448" spans="2:27" ht="12.75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</row>
    <row r="449" spans="2:27" ht="12.75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</row>
    <row r="450" spans="2:27" ht="12.75" customHeight="1"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</row>
    <row r="451" spans="2:27" ht="12.75" customHeight="1"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</row>
    <row r="452" spans="2:27" ht="12.75" customHeight="1"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</row>
    <row r="453" spans="2:27" ht="12.75" customHeight="1"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</row>
    <row r="454" spans="2:27" ht="12.75" customHeight="1"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</row>
    <row r="455" spans="2:27" ht="12.75" customHeight="1"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</row>
    <row r="456" spans="2:27" ht="12.75" customHeight="1"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</row>
    <row r="457" spans="2:27" ht="12.75" customHeight="1"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</row>
    <row r="458" spans="2:27" ht="12.75" customHeight="1"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</row>
    <row r="459" spans="2:27" ht="12.75" customHeight="1"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</row>
    <row r="460" spans="2:27" ht="12.75" customHeight="1"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</row>
    <row r="461" spans="2:27" ht="12.75" customHeight="1"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</row>
    <row r="462" spans="2:27" ht="12.75" customHeight="1"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</row>
    <row r="463" spans="2:27" ht="12.75" customHeight="1"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</row>
    <row r="464" spans="2:27" ht="12.75" customHeight="1"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</row>
    <row r="465" spans="2:27" ht="12.75" customHeight="1"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</row>
    <row r="466" spans="2:27" ht="12.75" customHeight="1"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</row>
    <row r="467" spans="2:27" ht="12.75" customHeight="1"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</row>
    <row r="468" spans="2:27" ht="12.75" customHeight="1"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</row>
    <row r="469" spans="2:27" ht="12.75" customHeight="1"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</row>
    <row r="470" spans="2:27" ht="12.75" customHeight="1"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</row>
    <row r="471" spans="2:27" ht="12.75" customHeight="1"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</row>
    <row r="472" spans="2:27" ht="12.75" customHeight="1"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</row>
    <row r="473" spans="2:27" ht="12.75" customHeight="1"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</row>
    <row r="474" spans="2:27" ht="12.75" customHeight="1"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</row>
    <row r="475" spans="2:27" ht="12.75" customHeight="1"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</row>
    <row r="476" spans="2:27" ht="12.75" customHeight="1"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</row>
    <row r="477" spans="2:27" ht="12.75" customHeight="1"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</row>
    <row r="478" spans="2:27" ht="12.75" customHeight="1"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</row>
    <row r="479" spans="2:27" ht="12.75" customHeight="1"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</row>
    <row r="480" spans="2:27" ht="12.75" customHeight="1"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</row>
    <row r="481" spans="2:27" ht="12.75" customHeight="1"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</row>
    <row r="482" spans="2:27" ht="12.75" customHeight="1"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</row>
    <row r="483" spans="2:27" ht="12.75" customHeight="1"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</row>
    <row r="484" spans="2:27" ht="12.75" customHeight="1"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</row>
    <row r="485" spans="2:27" ht="12.75" customHeight="1"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</row>
    <row r="486" spans="2:27" ht="12.75" customHeight="1"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</row>
    <row r="487" spans="2:27" ht="12.75" customHeight="1"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</row>
    <row r="488" spans="2:27" ht="12.75" customHeight="1"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</row>
    <row r="489" spans="2:27" ht="12.75" customHeight="1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</row>
    <row r="490" spans="2:27" ht="12.75" customHeight="1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</row>
    <row r="491" spans="2:27" ht="12.75" customHeight="1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</row>
    <row r="492" spans="2:27" ht="12.75" customHeight="1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</row>
    <row r="493" spans="2:27" ht="12.75" customHeight="1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</row>
    <row r="494" spans="2:27" ht="12.75" customHeight="1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</row>
    <row r="495" spans="2:27" ht="12.75" customHeight="1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</row>
    <row r="496" spans="2:27" ht="12.75" customHeight="1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</row>
    <row r="497" spans="2:27" ht="12.75" customHeight="1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</row>
    <row r="498" spans="2:27" ht="12.75" customHeight="1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</row>
    <row r="499" spans="2:27" ht="12.75" customHeight="1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</row>
    <row r="500" spans="2:27" ht="12.75" customHeight="1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</row>
    <row r="501" spans="2:27" ht="12.75" customHeight="1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</row>
    <row r="502" spans="2:27" ht="12.75" customHeight="1"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</row>
    <row r="503" spans="2:27" ht="12.75" customHeight="1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</row>
    <row r="504" spans="2:27" ht="12.75" customHeight="1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</row>
    <row r="505" spans="2:27" ht="12.75" customHeight="1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</row>
    <row r="506" spans="2:27" ht="12.75" customHeight="1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</row>
    <row r="507" spans="2:27" ht="12.75" customHeight="1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</row>
    <row r="508" spans="2:27" ht="12.75" customHeight="1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</row>
    <row r="509" spans="2:27" ht="12.75" customHeight="1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</row>
    <row r="510" spans="2:27" ht="12.75" customHeight="1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</row>
    <row r="511" spans="2:27" ht="12.75" customHeight="1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</row>
    <row r="512" spans="2:27" ht="12.75" customHeight="1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</row>
    <row r="513" spans="2:27" ht="12.75" customHeight="1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</row>
    <row r="514" spans="2:27" ht="12.75" customHeight="1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</row>
    <row r="515" spans="2:27" ht="12.75" customHeight="1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</row>
    <row r="516" spans="2:27" ht="12.75" customHeight="1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</row>
    <row r="517" spans="2:27" ht="12.75" customHeight="1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</row>
    <row r="518" spans="2:27" ht="12.75" customHeight="1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</row>
    <row r="519" spans="2:27" ht="12.75" customHeight="1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</row>
    <row r="520" spans="2:27" ht="12.75" customHeight="1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</row>
    <row r="521" spans="2:27" ht="12.75" customHeight="1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</row>
    <row r="522" spans="2:27" ht="12.75" customHeight="1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</row>
    <row r="523" spans="2:27" ht="12.75" customHeight="1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</row>
    <row r="524" spans="2:27" ht="12.75" customHeight="1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</row>
    <row r="525" spans="2:27" ht="12.75" customHeight="1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</row>
    <row r="526" spans="2:27" ht="12.75" customHeight="1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</row>
    <row r="527" spans="2:27" ht="12.75" customHeight="1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</row>
    <row r="528" spans="2:27" ht="12.75" customHeight="1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</row>
    <row r="529" spans="2:27" ht="12.75" customHeight="1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</row>
    <row r="530" spans="2:27" ht="12.75" customHeight="1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</row>
    <row r="531" spans="2:27" ht="12.75" customHeight="1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</row>
    <row r="532" spans="2:27" ht="12.75" customHeight="1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</row>
    <row r="533" spans="2:27" ht="12.75" customHeight="1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</row>
    <row r="534" spans="2:27" ht="12.75" customHeight="1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</row>
    <row r="535" spans="2:27" ht="12.75" customHeight="1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</row>
    <row r="536" spans="2:27" ht="12.75" customHeight="1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</row>
    <row r="537" spans="2:27" ht="12.75" customHeight="1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</row>
    <row r="538" spans="2:27" ht="12.75" customHeight="1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</row>
    <row r="539" spans="2:27" ht="12.75" customHeight="1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</row>
    <row r="540" spans="2:27" ht="12.75" customHeight="1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</row>
    <row r="541" spans="2:27" ht="12.75" customHeight="1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</row>
    <row r="542" spans="2:27" ht="12.75" customHeight="1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</row>
    <row r="543" spans="2:27" ht="12.75" customHeight="1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</row>
    <row r="544" spans="2:27" ht="12.75" customHeight="1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</row>
    <row r="545" spans="2:27" ht="12.75" customHeight="1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</row>
    <row r="546" spans="2:27" ht="12.75" customHeight="1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</row>
    <row r="547" spans="2:27" ht="12.75" customHeight="1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</row>
    <row r="548" spans="2:27" ht="12.75" customHeight="1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</row>
    <row r="549" spans="2:27" ht="12.75" customHeight="1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</row>
    <row r="550" spans="2:27" ht="12.75" customHeight="1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</row>
    <row r="551" spans="2:27" ht="12.75" customHeight="1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</row>
    <row r="552" spans="2:27" ht="12.75" customHeight="1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</row>
    <row r="553" spans="2:27" ht="12.75" customHeight="1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</row>
    <row r="554" spans="2:27" ht="12.75" customHeight="1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</row>
    <row r="555" spans="2:27" ht="12.75" customHeight="1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</row>
    <row r="556" spans="2:27" ht="12.75" customHeight="1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</row>
    <row r="557" spans="2:27" ht="12.75" customHeight="1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</row>
    <row r="558" spans="2:27" ht="12.75" customHeight="1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</row>
    <row r="559" spans="2:27" ht="12.75" customHeight="1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</row>
    <row r="560" spans="2:27" ht="12.75" customHeight="1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</row>
    <row r="561" spans="2:27" ht="12.75" customHeight="1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</row>
    <row r="562" spans="2:27" ht="12.75" customHeight="1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</row>
    <row r="563" spans="2:27" ht="12.75" customHeight="1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</row>
    <row r="564" spans="2:27" ht="12.75" customHeight="1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</row>
    <row r="565" spans="2:27" ht="12.75" customHeight="1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</row>
    <row r="566" spans="2:27" ht="12.75" customHeight="1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</row>
    <row r="567" spans="2:27" ht="12.75" customHeight="1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</row>
    <row r="568" spans="2:27" ht="12.75" customHeight="1"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</row>
    <row r="569" spans="2:27" ht="12.75" customHeight="1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</row>
    <row r="570" spans="2:27" ht="12.75" customHeight="1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</row>
    <row r="571" spans="2:27" ht="12.75" customHeight="1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</row>
    <row r="572" spans="2:27" ht="12.75" customHeight="1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</row>
    <row r="573" spans="2:27" ht="12.75" customHeight="1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</row>
    <row r="574" spans="2:27" ht="12.75" customHeight="1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</row>
    <row r="575" spans="2:27" ht="12.75" customHeight="1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</row>
    <row r="576" spans="2:27" ht="12.75" customHeight="1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</row>
    <row r="577" spans="2:27" ht="12.75" customHeight="1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</row>
    <row r="578" spans="2:27" ht="12.75" customHeight="1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</row>
    <row r="579" spans="2:27" ht="12.75" customHeight="1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</row>
    <row r="580" spans="2:27" ht="12.75" customHeight="1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</row>
    <row r="581" spans="2:27" ht="12.75" customHeight="1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</row>
    <row r="582" spans="2:27" ht="12.75" customHeight="1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</row>
    <row r="583" spans="2:27" ht="12.75" customHeight="1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</row>
    <row r="584" spans="2:27" ht="12.75" customHeight="1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</row>
    <row r="585" spans="2:27" ht="12.75" customHeight="1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</row>
    <row r="586" spans="2:27" ht="12.75" customHeight="1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</row>
    <row r="587" spans="2:27" ht="12.75" customHeight="1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</row>
    <row r="588" spans="2:27" ht="12.75" customHeight="1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</row>
    <row r="589" spans="2:27" ht="12.75" customHeight="1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</row>
    <row r="590" spans="2:27" ht="12.75" customHeight="1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</row>
    <row r="591" spans="2:27" ht="12.75" customHeight="1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</row>
    <row r="592" spans="2:27" ht="12.75" customHeight="1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</row>
    <row r="593" spans="2:27" ht="12.75" customHeight="1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</row>
    <row r="594" spans="2:27" ht="12.75" customHeight="1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</row>
    <row r="595" spans="2:27" ht="12.75" customHeight="1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</row>
    <row r="596" spans="2:27" ht="12.75" customHeight="1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</row>
    <row r="597" spans="2:27" ht="12.75" customHeight="1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</row>
    <row r="598" spans="2:27" ht="12.75" customHeight="1"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</row>
    <row r="599" spans="2:27" ht="12.75" customHeight="1"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</row>
    <row r="600" spans="2:27" ht="12.75" customHeight="1"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</row>
    <row r="601" spans="2:27" ht="12.75" customHeight="1"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</row>
    <row r="602" spans="2:27" ht="12.75" customHeight="1"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</row>
    <row r="603" spans="2:27" ht="12.75" customHeight="1"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</row>
    <row r="604" spans="2:27" ht="12.75" customHeight="1"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</row>
    <row r="605" spans="2:27" ht="12.75" customHeight="1"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</row>
    <row r="606" spans="2:27" ht="12.75" customHeight="1"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</row>
    <row r="607" spans="2:27" ht="12.75" customHeight="1"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</row>
    <row r="608" spans="2:27" ht="12.75" customHeight="1"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</row>
    <row r="609" spans="2:27" ht="12.75" customHeight="1"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</row>
    <row r="610" spans="2:27" ht="12.75" customHeight="1"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</row>
    <row r="611" spans="2:27" ht="12.75" customHeight="1"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</row>
    <row r="612" spans="2:27" ht="12.75" customHeight="1"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</row>
    <row r="613" spans="2:27" ht="12.75" customHeight="1"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</row>
    <row r="614" spans="2:27" ht="12.75" customHeight="1"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</row>
    <row r="615" spans="2:27" ht="12.75" customHeight="1"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</row>
    <row r="616" spans="2:27" ht="12.75" customHeight="1"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</row>
    <row r="617" spans="2:27" ht="12.75" customHeight="1"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</row>
    <row r="618" spans="2:27" ht="12.75" customHeight="1"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</row>
    <row r="619" spans="2:27" ht="12.75" customHeight="1"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</row>
    <row r="620" spans="2:27" ht="12.75" customHeight="1"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</row>
    <row r="621" spans="2:27" ht="12.75" customHeight="1"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</row>
    <row r="622" spans="2:27" ht="12.75" customHeight="1"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</row>
    <row r="623" spans="2:27" ht="12.75" customHeight="1"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</row>
    <row r="624" spans="2:27" ht="12.75" customHeight="1"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</row>
    <row r="625" spans="2:27" ht="12.75" customHeight="1"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</row>
    <row r="626" spans="2:27" ht="12.75" customHeight="1"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</row>
    <row r="627" spans="2:27" ht="12.75" customHeight="1"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</row>
    <row r="628" spans="2:27" ht="12.75" customHeight="1"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</row>
    <row r="629" spans="2:27" ht="12.75" customHeight="1"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</row>
    <row r="630" spans="2:27" ht="12.75" customHeight="1"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</row>
    <row r="631" spans="2:27" ht="12.75" customHeight="1"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</row>
    <row r="632" spans="2:27" ht="12.75" customHeight="1"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</row>
    <row r="633" spans="2:27" ht="12.75" customHeight="1"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</row>
    <row r="634" spans="2:27" ht="12.75" customHeight="1"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</row>
    <row r="635" spans="2:27" ht="12.75" customHeight="1"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</row>
    <row r="636" spans="2:27" ht="12.75" customHeight="1"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</row>
    <row r="637" spans="2:27" ht="12.75" customHeight="1"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</row>
    <row r="638" spans="2:27" ht="12.75" customHeight="1"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</row>
    <row r="639" spans="2:27" ht="12.75" customHeight="1"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</row>
    <row r="640" spans="2:27" ht="12.75" customHeight="1"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</row>
    <row r="641" spans="2:27" ht="12.75" customHeight="1"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</row>
    <row r="642" spans="2:27" ht="12.75" customHeight="1"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</row>
    <row r="643" spans="2:27" ht="12.75" customHeight="1"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</row>
    <row r="644" spans="2:27" ht="12.75" customHeight="1"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</row>
    <row r="645" spans="2:27" ht="12.75" customHeight="1"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</row>
    <row r="646" spans="2:27" ht="12.75" customHeight="1"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</row>
    <row r="647" spans="2:27" ht="12.75" customHeight="1"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</row>
    <row r="648" spans="2:27" ht="12.75" customHeight="1"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</row>
    <row r="649" spans="2:27" ht="12.75" customHeight="1"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</row>
    <row r="650" spans="2:27" ht="12.75" customHeight="1"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</row>
    <row r="651" spans="2:27" ht="12.75" customHeight="1"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</row>
    <row r="652" spans="2:27" ht="12.75" customHeight="1"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</row>
    <row r="653" spans="2:27" ht="12.75" customHeight="1"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</row>
    <row r="654" spans="2:27" ht="12.75" customHeight="1"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</row>
    <row r="655" spans="2:27" ht="12.75" customHeight="1"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</row>
    <row r="656" spans="2:27" ht="12.75" customHeight="1"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</row>
    <row r="657" spans="2:27" ht="12.75" customHeight="1"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</row>
    <row r="658" spans="2:27" ht="12.75" customHeight="1"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</row>
    <row r="659" spans="2:27" ht="12.75" customHeight="1"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</row>
    <row r="660" spans="2:27" ht="12.75" customHeight="1"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</row>
    <row r="661" spans="2:27" ht="12.75" customHeight="1"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</row>
    <row r="662" spans="2:27" ht="12.75" customHeight="1"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</row>
    <row r="663" spans="2:27" ht="12.75" customHeight="1"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</row>
    <row r="664" spans="2:27" ht="12.75" customHeight="1"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</row>
    <row r="665" spans="2:27" ht="12.75" customHeight="1"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</row>
    <row r="666" spans="2:27" ht="12.75" customHeight="1"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</row>
    <row r="667" spans="2:27" ht="12.75" customHeight="1"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</row>
    <row r="668" spans="2:27" ht="12.75" customHeight="1"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</row>
    <row r="669" spans="2:27" ht="12.75" customHeight="1"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</row>
    <row r="670" spans="2:27" ht="12.75" customHeight="1"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</row>
    <row r="671" spans="2:27" ht="12.75" customHeight="1"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</row>
    <row r="672" spans="2:27" ht="12.75" customHeight="1"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</row>
    <row r="673" spans="2:27" ht="12.75" customHeight="1"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</row>
    <row r="674" spans="2:27" ht="12.75" customHeight="1"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</row>
    <row r="675" spans="2:27" ht="12.75" customHeight="1"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</row>
    <row r="676" spans="2:27" ht="12.75" customHeight="1"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</row>
    <row r="677" spans="2:27" ht="12.75" customHeight="1"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</row>
    <row r="678" spans="2:27" ht="12.75" customHeight="1"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</row>
    <row r="679" spans="2:27" ht="12.75" customHeight="1"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</row>
    <row r="680" spans="2:27" ht="12.75" customHeight="1"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</row>
    <row r="681" spans="2:27" ht="12.75" customHeight="1"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</row>
    <row r="682" spans="2:27" ht="12.75" customHeight="1"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</row>
    <row r="683" spans="2:27" ht="12.75" customHeight="1"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</row>
    <row r="684" spans="2:27" ht="12.75" customHeight="1"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</row>
    <row r="685" spans="2:27" ht="12.75" customHeight="1"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</row>
    <row r="686" spans="2:27" ht="12.75" customHeight="1"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</row>
    <row r="687" spans="2:27" ht="12.75" customHeight="1"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</row>
    <row r="688" spans="2:27" ht="12.75" customHeight="1"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</row>
    <row r="689" spans="2:27" ht="12.75" customHeight="1"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</row>
    <row r="690" spans="2:27" ht="12.75" customHeight="1"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</row>
    <row r="691" spans="2:27" ht="12.75" customHeight="1"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</row>
    <row r="692" spans="2:27" ht="12.75" customHeight="1"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</row>
    <row r="693" spans="2:27" ht="12.75" customHeight="1"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</row>
    <row r="694" spans="2:27" ht="12.75" customHeight="1"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</row>
    <row r="695" spans="2:27" ht="12.75" customHeight="1"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</row>
    <row r="696" spans="2:27" ht="12.75" customHeight="1"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</row>
    <row r="697" spans="2:27" ht="12.75" customHeight="1"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</row>
    <row r="698" spans="2:27" ht="12.75" customHeight="1"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</row>
    <row r="699" spans="2:27" ht="12.75" customHeight="1"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</row>
    <row r="700" spans="2:27" ht="12.75" customHeight="1"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</row>
    <row r="701" spans="2:27" ht="12.75" customHeight="1"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</row>
    <row r="702" spans="2:27" ht="12.75" customHeight="1"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</row>
    <row r="703" spans="2:27" ht="12.75" customHeight="1"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</row>
    <row r="704" spans="2:27" ht="12.75" customHeight="1"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</row>
    <row r="705" spans="2:27" ht="12.75" customHeight="1"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</row>
    <row r="706" spans="2:27" ht="12.75" customHeight="1"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</row>
    <row r="707" spans="2:27" ht="12.75" customHeight="1"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</row>
    <row r="708" spans="2:27" ht="12.75" customHeight="1"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</row>
    <row r="709" spans="2:27" ht="12.75" customHeight="1"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</row>
    <row r="710" spans="2:27" ht="12.75" customHeight="1"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</row>
    <row r="711" spans="2:27" ht="12.75" customHeight="1"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</row>
    <row r="712" spans="2:27" ht="12.75" customHeight="1"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</row>
    <row r="713" spans="2:27" ht="12.75" customHeight="1"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</row>
    <row r="714" spans="2:27" ht="12.75" customHeight="1"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</row>
    <row r="715" spans="2:27" ht="12.75" customHeight="1"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</row>
    <row r="716" spans="2:27" ht="12.75" customHeight="1"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</row>
    <row r="717" spans="2:27" ht="12.75" customHeight="1"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</row>
    <row r="718" spans="2:27" ht="12.75" customHeight="1"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</row>
    <row r="719" spans="2:27" ht="12.75" customHeight="1"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</row>
    <row r="720" spans="2:27" ht="12.75" customHeight="1"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</row>
    <row r="721" spans="2:27" ht="12.75" customHeight="1"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</row>
    <row r="722" spans="2:27" ht="12.75" customHeight="1"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</row>
    <row r="723" spans="2:27" ht="12.75" customHeight="1"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</row>
    <row r="724" spans="2:27" ht="12.75" customHeight="1"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</row>
    <row r="725" spans="2:27" ht="12.75" customHeight="1"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</row>
    <row r="726" spans="2:27" ht="12.75" customHeight="1"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</row>
    <row r="727" spans="2:27" ht="12.75" customHeight="1"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</row>
    <row r="728" spans="2:27" ht="12.75" customHeight="1"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</row>
    <row r="729" spans="2:27" ht="12.75" customHeight="1"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</row>
    <row r="730" spans="2:27" ht="12.75" customHeight="1"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</row>
    <row r="731" spans="2:27" ht="12.75" customHeight="1"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</row>
    <row r="732" spans="2:27" ht="12.75" customHeight="1"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</row>
    <row r="733" spans="2:27" ht="12.75" customHeight="1"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</row>
    <row r="734" spans="2:27" ht="12.75" customHeight="1"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</row>
    <row r="735" spans="2:27" ht="12.75" customHeight="1"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</row>
    <row r="736" spans="2:27" ht="12.75" customHeight="1"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</row>
    <row r="737" spans="2:27" ht="12.75" customHeight="1"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</row>
    <row r="738" spans="2:27" ht="12.75" customHeight="1"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</row>
    <row r="739" spans="2:27" ht="12.75" customHeight="1"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</row>
    <row r="740" spans="2:27" ht="12.75" customHeight="1"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</row>
    <row r="741" spans="2:27" ht="12.75" customHeight="1"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</row>
    <row r="742" spans="2:27" ht="12.75" customHeight="1"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</row>
    <row r="743" spans="2:27" ht="12.75" customHeight="1"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</row>
    <row r="744" spans="2:27" ht="12.75" customHeight="1"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</row>
    <row r="745" spans="2:27" ht="12.75" customHeight="1"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</row>
    <row r="746" spans="2:27" ht="12.75" customHeight="1"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</row>
    <row r="747" spans="2:27" ht="12.75" customHeight="1"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</row>
    <row r="748" spans="2:27" ht="12.75" customHeight="1"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</row>
    <row r="749" spans="2:27" ht="12.75" customHeight="1"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</row>
    <row r="750" spans="2:27" ht="12.75" customHeight="1"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</row>
    <row r="751" spans="2:27" ht="12.75" customHeight="1"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</row>
    <row r="752" spans="2:27" ht="12.75" customHeight="1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</row>
    <row r="753" spans="2:27" ht="12.75" customHeight="1"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</row>
    <row r="754" spans="2:27" ht="12.75" customHeight="1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</row>
    <row r="755" spans="2:27" ht="12.75" customHeight="1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</row>
    <row r="756" spans="2:27" ht="12.75" customHeight="1"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</row>
    <row r="757" spans="2:27" ht="12.75" customHeight="1"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</row>
    <row r="758" spans="2:27" ht="12.75" customHeight="1"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</row>
    <row r="759" spans="2:27" ht="12.75" customHeight="1"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</row>
    <row r="760" spans="2:27" ht="12.75" customHeight="1"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</row>
    <row r="761" spans="2:27" ht="12.75" customHeight="1"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</row>
    <row r="762" spans="2:27" ht="12.75" customHeight="1"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</row>
    <row r="763" spans="2:27" ht="12.75" customHeight="1"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</row>
    <row r="764" spans="2:27" ht="12.75" customHeight="1"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</row>
    <row r="765" spans="2:27" ht="12.75" customHeight="1"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</row>
    <row r="766" spans="2:27" ht="12.75" customHeight="1"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</row>
    <row r="767" spans="2:27" ht="12.75" customHeight="1"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</row>
    <row r="768" spans="2:27" ht="12.75" customHeight="1"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</row>
    <row r="769" spans="2:27" ht="12.75" customHeight="1"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</row>
    <row r="770" spans="2:27" ht="12.75" customHeight="1"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</row>
    <row r="771" spans="2:27" ht="12.75" customHeight="1"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</row>
    <row r="772" spans="2:27" ht="12.75" customHeight="1"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</row>
    <row r="773" spans="2:27" ht="12.75" customHeight="1"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</row>
    <row r="774" spans="2:27" ht="12.75" customHeight="1"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</row>
    <row r="775" spans="2:27" ht="12.75" customHeight="1"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</row>
    <row r="776" spans="2:27" ht="12.75" customHeight="1"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</row>
    <row r="777" spans="2:27" ht="12.75" customHeight="1"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</row>
    <row r="778" spans="2:27" ht="12.75" customHeight="1"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</row>
    <row r="779" spans="2:27" ht="12.75" customHeight="1"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</row>
    <row r="780" spans="2:27" ht="12.75" customHeight="1"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</row>
    <row r="781" spans="2:27" ht="12.75" customHeight="1"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</row>
    <row r="782" spans="2:27" ht="12.75" customHeight="1"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</row>
    <row r="783" spans="2:27" ht="12.75" customHeight="1"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</row>
    <row r="784" spans="2:27" ht="12.75" customHeight="1"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</row>
    <row r="785" spans="2:27" ht="12.75" customHeight="1"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</row>
    <row r="786" spans="2:27" ht="12.75" customHeight="1"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</row>
    <row r="787" spans="2:27" ht="12.75" customHeight="1"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</row>
    <row r="788" spans="2:27" ht="12.75" customHeight="1"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</row>
    <row r="789" spans="2:27" ht="12.75" customHeight="1"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</row>
    <row r="790" spans="2:27" ht="12.75" customHeight="1"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</row>
    <row r="791" spans="2:27" ht="12.75" customHeight="1"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</row>
    <row r="792" spans="2:27" ht="12.75" customHeight="1"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</row>
    <row r="793" spans="2:27" ht="12.75" customHeight="1"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</row>
    <row r="794" spans="2:27" ht="12.75" customHeight="1"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</row>
    <row r="795" spans="2:27" ht="12.75" customHeight="1"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</row>
    <row r="796" spans="2:27" ht="12.75" customHeight="1"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</row>
    <row r="797" spans="2:27" ht="12.75" customHeight="1"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</row>
    <row r="798" spans="2:27" ht="12.75" customHeight="1"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</row>
    <row r="799" spans="2:27" ht="12.75" customHeight="1"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</row>
    <row r="800" spans="2:27" ht="12.75" customHeight="1"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</row>
    <row r="801" spans="2:27" ht="12.75" customHeight="1"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</row>
    <row r="802" spans="2:27" ht="12.75" customHeight="1"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</row>
    <row r="803" spans="2:27" ht="12.75" customHeight="1"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</row>
    <row r="804" spans="2:27" ht="12.75" customHeight="1"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</row>
    <row r="805" spans="2:27" ht="12.75" customHeight="1"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</row>
    <row r="806" spans="2:27" ht="12.75" customHeight="1"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</row>
    <row r="807" spans="2:27" ht="12.75" customHeight="1"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</row>
    <row r="808" spans="2:27" ht="12.75" customHeight="1"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</row>
    <row r="809" spans="2:27" ht="12.75" customHeight="1"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</row>
    <row r="810" spans="2:27" ht="12.75" customHeight="1"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</row>
    <row r="811" spans="2:27" ht="12.75" customHeight="1"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</row>
    <row r="812" spans="2:27" ht="12.75" customHeight="1"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</row>
    <row r="813" spans="2:27" ht="12.75" customHeight="1"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</row>
    <row r="814" spans="2:27" ht="12.75" customHeight="1"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</row>
    <row r="815" spans="2:27" ht="12.75" customHeight="1"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</row>
    <row r="816" spans="2:27" ht="12.75" customHeight="1"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</row>
    <row r="817" spans="2:27" ht="12.75" customHeight="1"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</row>
    <row r="818" spans="2:27" ht="12.75" customHeight="1"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</row>
    <row r="819" spans="2:27" ht="12.75" customHeight="1"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</row>
    <row r="820" spans="2:27" ht="12.75" customHeight="1"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</row>
    <row r="821" spans="2:27" ht="12.75" customHeight="1"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</row>
    <row r="822" spans="2:27" ht="12.75" customHeight="1"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</row>
    <row r="823" spans="2:27" ht="12.75" customHeight="1"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</row>
    <row r="824" spans="2:27" ht="12.75" customHeight="1"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</row>
    <row r="825" spans="2:27" ht="12.75" customHeight="1"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</row>
    <row r="826" spans="2:27" ht="12.75" customHeight="1"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</row>
    <row r="827" spans="2:27" ht="12.75" customHeight="1"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</row>
    <row r="828" spans="2:27" ht="12.75" customHeight="1"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</row>
    <row r="829" spans="2:27" ht="12.75" customHeight="1"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</row>
    <row r="830" spans="2:27" ht="12.75" customHeight="1"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</row>
    <row r="831" spans="2:27" ht="12.75" customHeight="1"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</row>
    <row r="832" spans="2:27" ht="12.75" customHeight="1"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</row>
    <row r="833" spans="2:27" ht="12.75" customHeight="1"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</row>
    <row r="834" spans="2:27" ht="12.75" customHeight="1"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</row>
    <row r="835" spans="2:27" ht="12.75" customHeight="1"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</row>
    <row r="836" spans="2:27" ht="12.75" customHeight="1"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</row>
    <row r="837" spans="2:27" ht="12.75" customHeight="1"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</row>
    <row r="838" spans="2:27" ht="12.75" customHeight="1"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</row>
    <row r="839" spans="2:27" ht="12.75" customHeight="1"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</row>
    <row r="840" spans="2:27" ht="12.75" customHeight="1"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</row>
    <row r="841" spans="2:27" ht="12.75" customHeight="1"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</row>
    <row r="842" spans="2:27" ht="12.75" customHeight="1"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</row>
    <row r="843" spans="2:27" ht="12.75" customHeight="1"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</row>
    <row r="844" spans="2:27" ht="12.75" customHeight="1"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</row>
    <row r="845" spans="2:27" ht="12.75" customHeight="1"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</row>
    <row r="846" spans="2:27" ht="12.75" customHeight="1"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</row>
    <row r="847" spans="2:27" ht="12.75" customHeight="1"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</row>
    <row r="848" spans="2:27" ht="12.75" customHeight="1"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</row>
    <row r="849" spans="2:27" ht="12.75" customHeight="1"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</row>
    <row r="850" spans="2:27" ht="12.75" customHeight="1"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</row>
    <row r="851" spans="2:27" ht="12.75" customHeight="1"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</row>
    <row r="852" spans="2:27" ht="12.75" customHeight="1"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</row>
    <row r="853" spans="2:27" ht="12.75" customHeight="1"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</row>
    <row r="854" spans="2:27" ht="12.75" customHeight="1"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</row>
    <row r="855" spans="2:27" ht="12.75" customHeight="1"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</row>
    <row r="856" spans="2:27" ht="12.75" customHeight="1"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</row>
    <row r="857" spans="2:27" ht="12.75" customHeight="1"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</row>
    <row r="858" spans="2:27" ht="12.75" customHeight="1"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</row>
    <row r="859" spans="2:27" ht="12.75" customHeight="1"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</row>
    <row r="860" spans="2:27" ht="12.75" customHeight="1"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</row>
    <row r="861" spans="2:27" ht="12.75" customHeight="1"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</row>
    <row r="862" spans="2:27" ht="12.75" customHeight="1"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</row>
    <row r="863" spans="2:27" ht="12.75" customHeight="1"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</row>
    <row r="864" spans="2:27" ht="12.75" customHeight="1"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</row>
    <row r="865" spans="2:27" ht="12.75" customHeight="1"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</row>
    <row r="866" spans="2:27" ht="12.75" customHeight="1"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</row>
    <row r="867" spans="2:27" ht="12.75" customHeight="1"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</row>
    <row r="868" spans="2:27" ht="12.75" customHeight="1"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</row>
    <row r="869" spans="2:27" ht="12.75" customHeight="1"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</row>
    <row r="870" spans="2:27" ht="12.75" customHeight="1"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</row>
    <row r="871" spans="2:27" ht="12.75" customHeight="1"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</row>
    <row r="872" spans="2:27" ht="12.75" customHeight="1"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</row>
    <row r="873" spans="2:27" ht="12.75" customHeight="1"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</row>
    <row r="874" spans="2:27" ht="12.75" customHeight="1"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</row>
    <row r="875" spans="2:27" ht="12.75" customHeight="1"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</row>
    <row r="876" spans="2:27" ht="12.75" customHeight="1"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</row>
    <row r="877" spans="2:27" ht="12.75" customHeight="1"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</row>
    <row r="878" spans="2:27" ht="12.75" customHeight="1"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</row>
    <row r="879" spans="2:27" ht="12.75" customHeight="1"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</row>
    <row r="880" spans="2:27" ht="12.75" customHeight="1"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</row>
    <row r="881" spans="2:27" ht="12.75" customHeight="1"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</row>
    <row r="882" spans="2:27" ht="12.75" customHeight="1"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</row>
    <row r="883" spans="2:27" ht="12.75" customHeight="1"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</row>
    <row r="884" spans="2:27" ht="12.75" customHeight="1"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</row>
    <row r="885" spans="2:27" ht="12.75" customHeight="1"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</row>
    <row r="886" spans="2:27" ht="12.75" customHeight="1"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</row>
    <row r="887" spans="2:27" ht="12.75" customHeight="1"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</row>
    <row r="888" spans="2:27" ht="12.75" customHeight="1"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</row>
    <row r="889" spans="2:27" ht="12.75" customHeight="1"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</row>
    <row r="890" spans="2:27" ht="12.75" customHeight="1"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</row>
    <row r="891" spans="2:27" ht="12.75" customHeight="1"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</row>
    <row r="892" spans="2:27" ht="12.75" customHeight="1"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</row>
    <row r="893" spans="2:27" ht="12.75" customHeight="1"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</row>
    <row r="894" spans="2:27" ht="12.75" customHeight="1"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</row>
    <row r="895" spans="2:27" ht="12.75" customHeight="1"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</row>
    <row r="896" spans="2:27" ht="12.75" customHeight="1"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</row>
    <row r="897" spans="2:27" ht="12.75" customHeight="1"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</row>
    <row r="898" spans="2:27" ht="12.75" customHeight="1"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</row>
    <row r="899" spans="2:27" ht="12.75" customHeight="1"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</row>
    <row r="900" spans="2:27" ht="12.75" customHeight="1"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</row>
    <row r="901" spans="2:27" ht="12.75" customHeight="1"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</row>
    <row r="902" spans="2:27" ht="12.75" customHeight="1"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</row>
    <row r="903" spans="2:27" ht="12.75" customHeight="1"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</row>
    <row r="904" spans="2:27" ht="12.75" customHeight="1"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</row>
    <row r="905" spans="2:27" ht="12.75" customHeight="1"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</row>
    <row r="906" spans="2:27" ht="12.75" customHeight="1"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</row>
    <row r="907" spans="2:27" ht="12.75" customHeight="1"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</row>
    <row r="908" spans="2:27" ht="12.75" customHeight="1"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</row>
    <row r="909" spans="2:27" ht="12.75" customHeight="1"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</row>
    <row r="910" spans="2:27" ht="12.75" customHeight="1"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</row>
    <row r="911" spans="2:27" ht="12.75" customHeight="1"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</row>
    <row r="912" spans="2:27" ht="12.75" customHeight="1"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</row>
    <row r="913" spans="2:27" ht="12.75" customHeight="1"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</row>
    <row r="914" spans="2:27" ht="12.75" customHeight="1"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</row>
    <row r="915" spans="2:27" ht="12.75" customHeight="1"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</row>
    <row r="916" spans="2:27" ht="12.75" customHeight="1"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</row>
    <row r="917" spans="2:27" ht="12.75" customHeight="1"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</row>
    <row r="918" spans="2:27" ht="12.75" customHeight="1"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</row>
    <row r="919" spans="2:27" ht="12.75" customHeight="1"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</row>
    <row r="920" spans="2:27" ht="12.75" customHeight="1"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</row>
    <row r="921" spans="2:27" ht="12.75" customHeight="1"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</row>
    <row r="922" spans="2:27" ht="12.75" customHeight="1"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</row>
    <row r="923" spans="2:27" ht="12.75" customHeight="1"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</row>
    <row r="924" spans="2:27" ht="12.75" customHeight="1"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</row>
    <row r="925" spans="2:27" ht="12.75" customHeight="1"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</row>
    <row r="926" spans="2:27" ht="12.75" customHeight="1"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</row>
    <row r="927" spans="2:27" ht="12.75" customHeight="1"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</row>
    <row r="928" spans="2:27" ht="12.75" customHeight="1"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</row>
    <row r="929" spans="2:27" ht="12.75" customHeight="1"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</row>
    <row r="930" spans="2:27" ht="12.75" customHeight="1"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</row>
    <row r="931" spans="2:27" ht="12.75" customHeight="1"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</row>
    <row r="932" spans="2:27" ht="12.75" customHeight="1"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</row>
    <row r="933" spans="2:27" ht="12.75" customHeight="1"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</row>
    <row r="934" spans="2:27" ht="12.75" customHeight="1"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</row>
    <row r="935" spans="2:27" ht="12.75" customHeight="1"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</row>
    <row r="936" spans="2:27" ht="12.75" customHeight="1"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</row>
    <row r="937" spans="2:27" ht="12.75" customHeight="1"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</row>
    <row r="938" spans="2:27" ht="12.75" customHeight="1"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</row>
    <row r="939" spans="2:27" ht="12.75" customHeight="1"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</row>
    <row r="940" spans="2:27" ht="12.75" customHeight="1"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</row>
    <row r="941" spans="2:27" ht="12.75" customHeight="1"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</row>
    <row r="942" spans="2:27" ht="12.75" customHeight="1"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</row>
    <row r="943" spans="2:27" ht="12.75" customHeight="1"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</row>
    <row r="944" spans="2:27" ht="12.75" customHeight="1"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</row>
    <row r="945" spans="2:27" ht="12.75" customHeight="1"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</row>
    <row r="946" spans="2:27" ht="12.75" customHeight="1"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</row>
    <row r="947" spans="2:27" ht="12.75" customHeight="1"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</row>
    <row r="948" spans="2:27" ht="12.75" customHeight="1"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</row>
    <row r="949" spans="2:27" ht="12.75" customHeight="1"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</row>
    <row r="950" spans="2:27" ht="12.75" customHeight="1"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</row>
    <row r="951" spans="2:27" ht="12.75" customHeight="1"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</row>
    <row r="952" spans="2:27" ht="12.75" customHeight="1"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</row>
    <row r="953" spans="2:27" ht="12.75" customHeight="1"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</row>
    <row r="954" spans="2:27" ht="12.75" customHeight="1"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</row>
    <row r="955" spans="2:27" ht="12.75" customHeight="1"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</row>
    <row r="956" spans="2:27" ht="12.75" customHeight="1"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</row>
    <row r="957" spans="2:27" ht="12.75" customHeight="1"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</row>
    <row r="958" spans="2:27" ht="12.75" customHeight="1"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</row>
    <row r="959" spans="2:27" ht="12.75" customHeight="1"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</row>
    <row r="960" spans="2:27" ht="12.75" customHeight="1"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</row>
    <row r="961" spans="2:27" ht="12.75" customHeight="1"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</row>
    <row r="962" spans="2:27" ht="12.75" customHeight="1"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</row>
    <row r="963" spans="2:27" ht="12.75" customHeight="1"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</row>
    <row r="964" spans="2:27" ht="12.75" customHeight="1"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</row>
    <row r="965" spans="2:27" ht="12.75" customHeight="1"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</row>
    <row r="966" spans="2:27" ht="12.75" customHeight="1"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</row>
    <row r="967" spans="2:27" ht="12.75" customHeight="1"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</row>
    <row r="968" spans="2:27" ht="12.75" customHeight="1"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</row>
    <row r="969" spans="2:27" ht="12.75" customHeight="1"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</row>
    <row r="970" spans="2:27" ht="12.75" customHeight="1"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</row>
    <row r="971" spans="2:27" ht="12.75" customHeight="1"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</row>
    <row r="972" spans="2:27" ht="12.75" customHeight="1"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</row>
    <row r="973" spans="2:27" ht="12.75" customHeight="1"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</row>
    <row r="974" spans="2:27" ht="12.75" customHeight="1"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</row>
    <row r="975" spans="2:27" ht="12.75" customHeight="1"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</row>
    <row r="976" spans="2:27" ht="12.75" customHeight="1"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</row>
    <row r="977" spans="2:27" ht="12.75" customHeight="1"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</row>
    <row r="978" spans="2:27" ht="12.75" customHeight="1"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</row>
    <row r="979" spans="2:27" ht="12.75" customHeight="1"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</row>
    <row r="980" spans="2:27" ht="12.75" customHeight="1"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</row>
    <row r="981" spans="2:27" ht="12.75" customHeight="1"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</row>
    <row r="982" spans="2:27" ht="12.75" customHeight="1"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</row>
    <row r="983" spans="2:27" ht="12.75" customHeight="1"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</row>
    <row r="984" spans="2:27" ht="12.75" customHeight="1"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</row>
    <row r="985" spans="2:27" ht="12.75" customHeight="1"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</row>
    <row r="986" spans="2:27" ht="12.75" customHeight="1"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</row>
    <row r="987" spans="2:27" ht="12.75" customHeight="1"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</row>
    <row r="988" spans="2:27" ht="12.75" customHeight="1"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</row>
    <row r="989" spans="2:27" ht="12.75" customHeight="1"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</row>
    <row r="990" spans="2:27" ht="12.75" customHeight="1"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</row>
    <row r="991" spans="2:27" ht="12.75" customHeight="1"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</row>
    <row r="992" spans="2:27" ht="12.75" customHeight="1"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</row>
    <row r="993" spans="2:27" ht="12.75" customHeight="1"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</row>
    <row r="994" spans="2:27" ht="12.75" customHeight="1"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</row>
    <row r="995" spans="2:27" ht="12.75" customHeight="1"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</row>
    <row r="996" spans="2:27" ht="12.75" customHeight="1"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</row>
    <row r="997" spans="2:27" ht="12.75" customHeight="1"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</row>
    <row r="998" spans="2:27" ht="12.75" customHeight="1"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</row>
    <row r="999" spans="2:27" ht="12.75" customHeight="1"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</row>
    <row r="1000" spans="2:27" ht="12.75" customHeight="1"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</row>
    <row r="1001" spans="2:27" ht="12.75" customHeight="1"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</row>
    <row r="1002" spans="2:27" ht="12.75" customHeight="1"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</row>
    <row r="1003" spans="2:27" ht="12.75" customHeight="1"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</row>
    <row r="1004" spans="2:27" ht="12.75" customHeight="1"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</row>
    <row r="1005" spans="2:27" ht="12.75" customHeight="1"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</row>
    <row r="1006" spans="2:27" ht="12.75" customHeight="1"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</row>
    <row r="1007" spans="2:27" ht="12.75" customHeight="1"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</row>
  </sheetData>
  <mergeCells count="20">
    <mergeCell ref="B11:H11"/>
    <mergeCell ref="B2:H2"/>
    <mergeCell ref="B3:H3"/>
    <mergeCell ref="B5:H5"/>
    <mergeCell ref="B7:H7"/>
    <mergeCell ref="B10:G10"/>
    <mergeCell ref="B21:D21"/>
    <mergeCell ref="B22:D22"/>
    <mergeCell ref="B34:F34"/>
    <mergeCell ref="B35:F35"/>
    <mergeCell ref="B12:F12"/>
    <mergeCell ref="B13:D13"/>
    <mergeCell ref="B14:D14"/>
    <mergeCell ref="E14:E20"/>
    <mergeCell ref="B15:D15"/>
    <mergeCell ref="B16:D16"/>
    <mergeCell ref="B17:D17"/>
    <mergeCell ref="B18:D18"/>
    <mergeCell ref="B19:D19"/>
    <mergeCell ref="B20:D20"/>
  </mergeCells>
  <pageMargins left="0.511811024" right="0.511811024" top="0.78740157499999996" bottom="0.78740157499999996" header="0.31496062000000002" footer="0.31496062000000002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5776-B867-458C-8603-3A5BC7A9BAE0}">
  <dimension ref="A1:N46"/>
  <sheetViews>
    <sheetView view="pageBreakPreview" zoomScale="115" zoomScaleNormal="100" zoomScaleSheetLayoutView="115" workbookViewId="0">
      <selection activeCell="P10" sqref="P10"/>
    </sheetView>
  </sheetViews>
  <sheetFormatPr defaultColWidth="8.85546875" defaultRowHeight="12.75"/>
  <cols>
    <col min="1" max="1" width="30.85546875" style="70" customWidth="1"/>
    <col min="2" max="2" width="13.85546875" style="70" customWidth="1"/>
    <col min="3" max="3" width="12" style="70" customWidth="1"/>
    <col min="4" max="4" width="11.28515625" style="70" customWidth="1"/>
    <col min="5" max="5" width="8.7109375" style="70" customWidth="1"/>
    <col min="6" max="6" width="10" style="70" customWidth="1"/>
    <col min="7" max="7" width="7.7109375" style="70" customWidth="1"/>
    <col min="8" max="8" width="11.28515625" style="70" customWidth="1"/>
    <col min="9" max="9" width="11" style="70" customWidth="1"/>
    <col min="10" max="10" width="10.28515625" style="70" customWidth="1"/>
    <col min="11" max="11" width="15.5703125" style="70" customWidth="1"/>
    <col min="12" max="16384" width="8.85546875" style="70"/>
  </cols>
  <sheetData>
    <row r="1" spans="1:11" ht="11.25" customHeight="1">
      <c r="A1" s="426"/>
      <c r="B1" s="429" t="s">
        <v>311</v>
      </c>
      <c r="C1" s="430"/>
      <c r="D1" s="430"/>
      <c r="E1" s="430"/>
      <c r="F1" s="430"/>
      <c r="G1" s="430"/>
      <c r="H1" s="430"/>
      <c r="I1" s="430"/>
      <c r="J1" s="430"/>
      <c r="K1" s="431"/>
    </row>
    <row r="2" spans="1:11">
      <c r="A2" s="427"/>
      <c r="B2" s="432"/>
      <c r="C2" s="433"/>
      <c r="D2" s="433"/>
      <c r="E2" s="433"/>
      <c r="F2" s="433"/>
      <c r="G2" s="433"/>
      <c r="H2" s="433"/>
      <c r="I2" s="433"/>
      <c r="J2" s="433"/>
      <c r="K2" s="434"/>
    </row>
    <row r="3" spans="1:11" ht="48.6" customHeight="1">
      <c r="A3" s="428"/>
      <c r="B3" s="435"/>
      <c r="C3" s="436"/>
      <c r="D3" s="436"/>
      <c r="E3" s="436"/>
      <c r="F3" s="436"/>
      <c r="G3" s="436"/>
      <c r="H3" s="436"/>
      <c r="I3" s="436"/>
      <c r="J3" s="436"/>
      <c r="K3" s="437"/>
    </row>
    <row r="4" spans="1:11" ht="12.75" customHeight="1">
      <c r="A4" s="438" t="s">
        <v>335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1:11" ht="27.75" customHeight="1">
      <c r="A5" s="439" t="s">
        <v>312</v>
      </c>
      <c r="B5" s="440"/>
      <c r="C5" s="440"/>
      <c r="D5" s="440"/>
      <c r="E5" s="440"/>
      <c r="F5" s="440"/>
      <c r="G5" s="440"/>
      <c r="H5" s="440"/>
      <c r="I5" s="440"/>
      <c r="J5" s="440"/>
      <c r="K5" s="229" t="s">
        <v>250</v>
      </c>
    </row>
    <row r="6" spans="1:11" ht="25.5">
      <c r="A6" s="136" t="s">
        <v>165</v>
      </c>
      <c r="B6" s="120" t="s">
        <v>166</v>
      </c>
      <c r="C6" s="121" t="s">
        <v>1</v>
      </c>
      <c r="D6" s="122" t="s">
        <v>167</v>
      </c>
      <c r="E6" s="417" t="s">
        <v>168</v>
      </c>
      <c r="F6" s="417"/>
      <c r="G6" s="417" t="s">
        <v>169</v>
      </c>
      <c r="H6" s="417"/>
      <c r="I6" s="417" t="s">
        <v>170</v>
      </c>
      <c r="J6" s="417"/>
      <c r="K6" s="123" t="s">
        <v>171</v>
      </c>
    </row>
    <row r="7" spans="1:11">
      <c r="A7" s="398" t="s">
        <v>172</v>
      </c>
      <c r="B7" s="398"/>
      <c r="C7" s="398"/>
      <c r="D7" s="398"/>
      <c r="E7" s="398"/>
      <c r="F7" s="398"/>
      <c r="G7" s="398"/>
      <c r="H7" s="398"/>
      <c r="I7" s="398"/>
      <c r="J7" s="398"/>
      <c r="K7" s="72">
        <v>0</v>
      </c>
    </row>
    <row r="8" spans="1:11">
      <c r="A8" s="420"/>
      <c r="B8" s="420"/>
      <c r="C8" s="420"/>
      <c r="D8" s="420"/>
      <c r="E8" s="420"/>
      <c r="F8" s="420"/>
      <c r="G8" s="420"/>
      <c r="H8" s="420"/>
      <c r="I8" s="420"/>
      <c r="J8" s="420"/>
      <c r="K8" s="420"/>
    </row>
    <row r="9" spans="1:11" ht="25.5">
      <c r="A9" s="125" t="s">
        <v>173</v>
      </c>
      <c r="B9" s="124" t="s">
        <v>166</v>
      </c>
      <c r="C9" s="400" t="s">
        <v>174</v>
      </c>
      <c r="D9" s="400"/>
      <c r="E9" s="400" t="s">
        <v>175</v>
      </c>
      <c r="F9" s="400"/>
      <c r="G9" s="400" t="s">
        <v>176</v>
      </c>
      <c r="H9" s="400"/>
      <c r="I9" s="424" t="s">
        <v>143</v>
      </c>
      <c r="J9" s="425"/>
      <c r="K9" s="123" t="s">
        <v>171</v>
      </c>
    </row>
    <row r="10" spans="1:11">
      <c r="A10" s="73" t="s">
        <v>177</v>
      </c>
      <c r="B10" s="149">
        <v>20035</v>
      </c>
      <c r="C10" s="412">
        <v>1.24</v>
      </c>
      <c r="D10" s="412"/>
      <c r="E10" s="412">
        <v>128.33000000000001</v>
      </c>
      <c r="F10" s="412"/>
      <c r="G10" s="422">
        <v>15.63</v>
      </c>
      <c r="H10" s="422"/>
      <c r="I10" s="423">
        <v>0.5</v>
      </c>
      <c r="J10" s="423"/>
      <c r="K10" s="144">
        <f>ROUND(G10*I10,2)</f>
        <v>7.82</v>
      </c>
    </row>
    <row r="11" spans="1:11">
      <c r="A11" s="74" t="s">
        <v>179</v>
      </c>
      <c r="B11" s="150">
        <v>20002</v>
      </c>
      <c r="C11" s="412">
        <v>1</v>
      </c>
      <c r="D11" s="412"/>
      <c r="E11" s="412">
        <v>128.33000000000001</v>
      </c>
      <c r="F11" s="412"/>
      <c r="G11" s="422">
        <v>12.6</v>
      </c>
      <c r="H11" s="422"/>
      <c r="I11" s="423">
        <v>1</v>
      </c>
      <c r="J11" s="423"/>
      <c r="K11" s="144">
        <f t="shared" ref="K11" si="0">ROUND(G11*I11,2)</f>
        <v>12.6</v>
      </c>
    </row>
    <row r="12" spans="1:11">
      <c r="A12" s="398" t="s">
        <v>180</v>
      </c>
      <c r="B12" s="398"/>
      <c r="C12" s="398"/>
      <c r="D12" s="398"/>
      <c r="E12" s="398"/>
      <c r="F12" s="398"/>
      <c r="G12" s="398"/>
      <c r="H12" s="398"/>
      <c r="I12" s="398"/>
      <c r="J12" s="398"/>
      <c r="K12" s="257">
        <f>SUM(K10:K11)</f>
        <v>20.420000000000002</v>
      </c>
    </row>
    <row r="13" spans="1:11">
      <c r="A13" s="420"/>
      <c r="B13" s="420"/>
      <c r="C13" s="420"/>
      <c r="D13" s="420"/>
      <c r="E13" s="420"/>
      <c r="F13" s="420"/>
      <c r="G13" s="420"/>
      <c r="H13" s="420"/>
      <c r="I13" s="420"/>
      <c r="J13" s="420"/>
      <c r="K13" s="420"/>
    </row>
    <row r="14" spans="1:11" ht="25.5">
      <c r="A14" s="125" t="s">
        <v>181</v>
      </c>
      <c r="B14" s="120" t="s">
        <v>166</v>
      </c>
      <c r="C14" s="124" t="s">
        <v>182</v>
      </c>
      <c r="D14" s="417" t="s">
        <v>183</v>
      </c>
      <c r="E14" s="417"/>
      <c r="F14" s="417" t="s">
        <v>184</v>
      </c>
      <c r="G14" s="417"/>
      <c r="H14" s="417" t="s">
        <v>185</v>
      </c>
      <c r="I14" s="417"/>
      <c r="J14" s="417"/>
      <c r="K14" s="126" t="s">
        <v>186</v>
      </c>
    </row>
    <row r="15" spans="1:11">
      <c r="A15" s="74" t="s">
        <v>187</v>
      </c>
      <c r="B15" s="151">
        <v>2000</v>
      </c>
      <c r="C15" s="75">
        <v>5</v>
      </c>
      <c r="D15" s="411" t="s">
        <v>188</v>
      </c>
      <c r="E15" s="411"/>
      <c r="F15" s="418"/>
      <c r="G15" s="418"/>
      <c r="H15" s="419"/>
      <c r="I15" s="419"/>
      <c r="J15" s="419"/>
      <c r="K15" s="76">
        <f>K12*5%</f>
        <v>1.0210000000000001</v>
      </c>
    </row>
    <row r="16" spans="1:11">
      <c r="A16" s="398" t="s">
        <v>189</v>
      </c>
      <c r="B16" s="398"/>
      <c r="C16" s="398"/>
      <c r="D16" s="398"/>
      <c r="E16" s="398"/>
      <c r="F16" s="398"/>
      <c r="G16" s="398"/>
      <c r="H16" s="398"/>
      <c r="I16" s="398"/>
      <c r="J16" s="398"/>
      <c r="K16" s="77">
        <f>K15</f>
        <v>1.0210000000000001</v>
      </c>
    </row>
    <row r="17" spans="1:11">
      <c r="A17" s="420"/>
      <c r="B17" s="420"/>
      <c r="C17" s="420"/>
      <c r="D17" s="420"/>
      <c r="E17" s="420"/>
      <c r="F17" s="420"/>
      <c r="G17" s="420"/>
      <c r="H17" s="420"/>
      <c r="I17" s="420"/>
      <c r="J17" s="420"/>
      <c r="K17" s="420"/>
    </row>
    <row r="18" spans="1:11" ht="12.75" customHeight="1">
      <c r="A18" s="421" t="s">
        <v>190</v>
      </c>
      <c r="B18" s="421"/>
      <c r="C18" s="421"/>
      <c r="D18" s="421"/>
      <c r="E18" s="421"/>
      <c r="F18" s="421"/>
      <c r="G18" s="421"/>
      <c r="H18" s="421"/>
      <c r="I18" s="421"/>
      <c r="J18" s="421"/>
      <c r="K18" s="137">
        <f>K7+K12+K16</f>
        <v>21.441000000000003</v>
      </c>
    </row>
    <row r="19" spans="1:11">
      <c r="A19" s="398" t="s">
        <v>191</v>
      </c>
      <c r="B19" s="398"/>
      <c r="C19" s="398"/>
      <c r="D19" s="398"/>
      <c r="E19" s="398"/>
      <c r="F19" s="398"/>
      <c r="G19" s="398"/>
      <c r="H19" s="398"/>
      <c r="I19" s="398"/>
      <c r="J19" s="398"/>
      <c r="K19" s="138">
        <v>3</v>
      </c>
    </row>
    <row r="20" spans="1:11" ht="19.149999999999999" customHeight="1">
      <c r="A20" s="398" t="s">
        <v>192</v>
      </c>
      <c r="B20" s="398"/>
      <c r="C20" s="398"/>
      <c r="D20" s="398"/>
      <c r="E20" s="398"/>
      <c r="F20" s="398"/>
      <c r="G20" s="398"/>
      <c r="H20" s="398"/>
      <c r="I20" s="398"/>
      <c r="J20" s="398"/>
      <c r="K20" s="138">
        <f>((K7+K12+K16)/K19)</f>
        <v>7.1470000000000011</v>
      </c>
    </row>
    <row r="21" spans="1:11">
      <c r="A21" s="416"/>
      <c r="B21" s="416"/>
      <c r="C21" s="416"/>
      <c r="D21" s="416"/>
      <c r="E21" s="416"/>
      <c r="F21" s="416"/>
      <c r="G21" s="416"/>
      <c r="H21" s="416"/>
      <c r="I21" s="416"/>
      <c r="J21" s="416"/>
      <c r="K21" s="416"/>
    </row>
    <row r="22" spans="1:11" ht="25.5">
      <c r="A22" s="129" t="s">
        <v>193</v>
      </c>
      <c r="B22" s="127" t="s">
        <v>166</v>
      </c>
      <c r="C22" s="400" t="s">
        <v>194</v>
      </c>
      <c r="D22" s="400"/>
      <c r="E22" s="400" t="s">
        <v>195</v>
      </c>
      <c r="F22" s="400"/>
      <c r="G22" s="400"/>
      <c r="H22" s="400" t="s">
        <v>143</v>
      </c>
      <c r="I22" s="400"/>
      <c r="J22" s="400"/>
      <c r="K22" s="128" t="s">
        <v>195</v>
      </c>
    </row>
    <row r="23" spans="1:11">
      <c r="A23" s="414" t="s">
        <v>196</v>
      </c>
      <c r="B23" s="414"/>
      <c r="C23" s="414"/>
      <c r="D23" s="414"/>
      <c r="E23" s="414"/>
      <c r="F23" s="414"/>
      <c r="G23" s="414"/>
      <c r="H23" s="414"/>
      <c r="I23" s="414"/>
      <c r="J23" s="414"/>
      <c r="K23" s="79">
        <v>0</v>
      </c>
    </row>
    <row r="24" spans="1:11">
      <c r="A24" s="415"/>
      <c r="B24" s="415"/>
      <c r="C24" s="415"/>
      <c r="D24" s="415"/>
      <c r="E24" s="415"/>
      <c r="F24" s="415"/>
      <c r="G24" s="415"/>
      <c r="H24" s="415"/>
      <c r="I24" s="415"/>
      <c r="J24" s="415"/>
      <c r="K24" s="415"/>
    </row>
    <row r="25" spans="1:11" ht="25.5">
      <c r="A25" s="131" t="s">
        <v>197</v>
      </c>
      <c r="B25" s="130" t="s">
        <v>166</v>
      </c>
      <c r="C25" s="409" t="s">
        <v>194</v>
      </c>
      <c r="D25" s="409"/>
      <c r="E25" s="409"/>
      <c r="F25" s="409" t="s">
        <v>195</v>
      </c>
      <c r="G25" s="409"/>
      <c r="H25" s="409"/>
      <c r="I25" s="409" t="s">
        <v>143</v>
      </c>
      <c r="J25" s="409"/>
      <c r="K25" s="227" t="s">
        <v>195</v>
      </c>
    </row>
    <row r="26" spans="1:11" ht="25.5">
      <c r="A26" s="228" t="s">
        <v>313</v>
      </c>
      <c r="B26" s="229">
        <v>40348</v>
      </c>
      <c r="C26" s="474" t="s">
        <v>7</v>
      </c>
      <c r="D26" s="475"/>
      <c r="E26" s="476"/>
      <c r="F26" s="474">
        <v>439.7</v>
      </c>
      <c r="G26" s="475"/>
      <c r="H26" s="476"/>
      <c r="I26" s="474">
        <v>6.4999999999999997E-3</v>
      </c>
      <c r="J26" s="476"/>
      <c r="K26" s="230">
        <f>F26*I26</f>
        <v>2.85805</v>
      </c>
    </row>
    <row r="27" spans="1:11">
      <c r="A27" s="228" t="s">
        <v>314</v>
      </c>
      <c r="B27" s="229">
        <v>40658</v>
      </c>
      <c r="C27" s="474" t="s">
        <v>6</v>
      </c>
      <c r="D27" s="475"/>
      <c r="E27" s="476"/>
      <c r="F27" s="474">
        <v>5.19</v>
      </c>
      <c r="G27" s="475"/>
      <c r="H27" s="476"/>
      <c r="I27" s="474">
        <v>0.3</v>
      </c>
      <c r="J27" s="476"/>
      <c r="K27" s="230">
        <f t="shared" ref="K27:K28" si="1">F27*I27</f>
        <v>1.5570000000000002</v>
      </c>
    </row>
    <row r="28" spans="1:11" ht="38.25">
      <c r="A28" s="228" t="s">
        <v>315</v>
      </c>
      <c r="B28" s="229">
        <v>40256</v>
      </c>
      <c r="C28" s="474" t="s">
        <v>7</v>
      </c>
      <c r="D28" s="475"/>
      <c r="E28" s="476"/>
      <c r="F28" s="474">
        <v>83.93</v>
      </c>
      <c r="G28" s="475"/>
      <c r="H28" s="476"/>
      <c r="I28" s="474">
        <v>0.02</v>
      </c>
      <c r="J28" s="476"/>
      <c r="K28" s="230">
        <f t="shared" si="1"/>
        <v>1.6786000000000001</v>
      </c>
    </row>
    <row r="29" spans="1:11">
      <c r="A29" s="421" t="s">
        <v>198</v>
      </c>
      <c r="B29" s="421"/>
      <c r="C29" s="421"/>
      <c r="D29" s="421"/>
      <c r="E29" s="421"/>
      <c r="F29" s="421"/>
      <c r="G29" s="421"/>
      <c r="H29" s="421"/>
      <c r="I29" s="421"/>
      <c r="J29" s="421"/>
      <c r="K29" s="78">
        <f>SUM(K26:K28)</f>
        <v>6.0936500000000002</v>
      </c>
    </row>
    <row r="30" spans="1:11">
      <c r="A30" s="399"/>
      <c r="B30" s="399"/>
      <c r="C30" s="399"/>
      <c r="D30" s="399"/>
      <c r="E30" s="399"/>
      <c r="F30" s="399"/>
      <c r="G30" s="399"/>
      <c r="H30" s="399"/>
      <c r="I30" s="399"/>
      <c r="J30" s="399"/>
      <c r="K30" s="399"/>
    </row>
    <row r="31" spans="1:11" ht="25.5">
      <c r="A31" s="129" t="s">
        <v>199</v>
      </c>
      <c r="B31" s="132" t="s">
        <v>166</v>
      </c>
      <c r="C31" s="133" t="s">
        <v>194</v>
      </c>
      <c r="D31" s="400" t="s">
        <v>200</v>
      </c>
      <c r="E31" s="400"/>
      <c r="F31" s="134" t="s">
        <v>201</v>
      </c>
      <c r="G31" s="132" t="s">
        <v>202</v>
      </c>
      <c r="H31" s="127" t="s">
        <v>203</v>
      </c>
      <c r="I31" s="259" t="s">
        <v>186</v>
      </c>
      <c r="J31" s="135" t="s">
        <v>143</v>
      </c>
      <c r="K31" s="135" t="s">
        <v>204</v>
      </c>
    </row>
    <row r="32" spans="1:11">
      <c r="A32" s="402"/>
      <c r="B32" s="402"/>
      <c r="C32" s="402"/>
      <c r="D32" s="402"/>
      <c r="E32" s="402"/>
      <c r="F32" s="402"/>
      <c r="G32" s="402"/>
      <c r="H32" s="402"/>
      <c r="I32" s="402"/>
      <c r="J32" s="402"/>
      <c r="K32" s="261">
        <v>0</v>
      </c>
    </row>
    <row r="33" spans="1:14">
      <c r="A33" s="403"/>
      <c r="B33" s="404"/>
      <c r="C33" s="404"/>
      <c r="D33" s="404"/>
      <c r="E33" s="404"/>
      <c r="F33" s="404"/>
      <c r="G33" s="404"/>
      <c r="H33" s="404"/>
      <c r="I33" s="404"/>
      <c r="J33" s="404"/>
      <c r="K33" s="404"/>
    </row>
    <row r="34" spans="1:14" ht="12.75" customHeight="1">
      <c r="A34" s="398" t="s">
        <v>206</v>
      </c>
      <c r="B34" s="398"/>
      <c r="C34" s="398"/>
      <c r="D34" s="398"/>
      <c r="E34" s="398"/>
      <c r="F34" s="398"/>
      <c r="G34" s="398"/>
      <c r="H34" s="398"/>
      <c r="I34" s="398"/>
      <c r="J34" s="398"/>
      <c r="K34" s="80">
        <f>K20+K23+K29+K32</f>
        <v>13.240650000000002</v>
      </c>
    </row>
    <row r="35" spans="1:14">
      <c r="A35" s="398" t="s">
        <v>245</v>
      </c>
      <c r="B35" s="398"/>
      <c r="C35" s="398"/>
      <c r="D35" s="398"/>
      <c r="E35" s="398"/>
      <c r="F35" s="398"/>
      <c r="G35" s="398"/>
      <c r="H35" s="398"/>
      <c r="I35" s="398"/>
      <c r="J35" s="398"/>
      <c r="K35" s="80">
        <f>K34*29.63%</f>
        <v>3.923204595000001</v>
      </c>
    </row>
    <row r="36" spans="1:14">
      <c r="A36" s="398" t="s">
        <v>207</v>
      </c>
      <c r="B36" s="398"/>
      <c r="C36" s="398"/>
      <c r="D36" s="398"/>
      <c r="E36" s="398"/>
      <c r="F36" s="398"/>
      <c r="G36" s="398"/>
      <c r="H36" s="398"/>
      <c r="I36" s="398"/>
      <c r="J36" s="398"/>
      <c r="K36" s="80">
        <f>K34+K35</f>
        <v>17.163854595000004</v>
      </c>
      <c r="N36" s="70">
        <v>38.613</v>
      </c>
    </row>
    <row r="37" spans="1:14">
      <c r="N37" s="70">
        <v>2.198</v>
      </c>
    </row>
    <row r="38" spans="1:14">
      <c r="N38" s="70">
        <v>4.3959999999999999</v>
      </c>
    </row>
    <row r="39" spans="1:14">
      <c r="A39" s="139"/>
      <c r="B39" s="139"/>
      <c r="C39" s="139"/>
      <c r="D39" s="139"/>
      <c r="I39" s="408" t="s">
        <v>329</v>
      </c>
      <c r="J39" s="408"/>
      <c r="K39" s="408"/>
      <c r="L39" s="408"/>
    </row>
    <row r="41" spans="1:14">
      <c r="A41" s="40"/>
      <c r="B41" s="40"/>
      <c r="C41" s="40"/>
      <c r="D41" s="40"/>
      <c r="E41" s="40"/>
    </row>
    <row r="44" spans="1:14">
      <c r="A44" s="40"/>
      <c r="B44" s="40"/>
      <c r="C44" s="40"/>
      <c r="D44" s="40"/>
      <c r="E44" s="40"/>
    </row>
    <row r="45" spans="1:14">
      <c r="A45" s="405" t="s">
        <v>241</v>
      </c>
      <c r="B45" s="406"/>
      <c r="C45" s="406"/>
      <c r="D45" s="407"/>
      <c r="E45" s="407"/>
    </row>
    <row r="46" spans="1:14">
      <c r="A46" s="396" t="s">
        <v>162</v>
      </c>
      <c r="B46" s="397"/>
      <c r="C46" s="397"/>
      <c r="D46" s="397"/>
      <c r="E46" s="397"/>
    </row>
  </sheetData>
  <mergeCells count="63">
    <mergeCell ref="A35:J35"/>
    <mergeCell ref="A36:J36"/>
    <mergeCell ref="I39:L39"/>
    <mergeCell ref="A45:E45"/>
    <mergeCell ref="A46:E46"/>
    <mergeCell ref="A30:K30"/>
    <mergeCell ref="D31:E31"/>
    <mergeCell ref="A32:J32"/>
    <mergeCell ref="A33:K33"/>
    <mergeCell ref="A34:J34"/>
    <mergeCell ref="A23:J23"/>
    <mergeCell ref="A24:K24"/>
    <mergeCell ref="C25:E25"/>
    <mergeCell ref="F25:H25"/>
    <mergeCell ref="I25:J25"/>
    <mergeCell ref="A29:J29"/>
    <mergeCell ref="F28:H28"/>
    <mergeCell ref="I26:J26"/>
    <mergeCell ref="I27:J27"/>
    <mergeCell ref="I28:J28"/>
    <mergeCell ref="C26:E26"/>
    <mergeCell ref="C27:E27"/>
    <mergeCell ref="C28:E28"/>
    <mergeCell ref="F26:H26"/>
    <mergeCell ref="F27:H27"/>
    <mergeCell ref="C22:D22"/>
    <mergeCell ref="E22:G22"/>
    <mergeCell ref="H22:J22"/>
    <mergeCell ref="A16:J16"/>
    <mergeCell ref="A17:K17"/>
    <mergeCell ref="A18:J18"/>
    <mergeCell ref="A19:J19"/>
    <mergeCell ref="A20:J20"/>
    <mergeCell ref="A21:K21"/>
    <mergeCell ref="D14:E14"/>
    <mergeCell ref="F14:G14"/>
    <mergeCell ref="H14:J14"/>
    <mergeCell ref="D15:E15"/>
    <mergeCell ref="F15:G15"/>
    <mergeCell ref="H15:J15"/>
    <mergeCell ref="A13:K13"/>
    <mergeCell ref="C10:D10"/>
    <mergeCell ref="E10:F10"/>
    <mergeCell ref="G10:H10"/>
    <mergeCell ref="I10:J10"/>
    <mergeCell ref="C11:D11"/>
    <mergeCell ref="E11:F11"/>
    <mergeCell ref="G11:H11"/>
    <mergeCell ref="I11:J11"/>
    <mergeCell ref="A12:J12"/>
    <mergeCell ref="A7:J7"/>
    <mergeCell ref="A8:K8"/>
    <mergeCell ref="C9:D9"/>
    <mergeCell ref="E9:F9"/>
    <mergeCell ref="G9:H9"/>
    <mergeCell ref="I9:J9"/>
    <mergeCell ref="A1:A3"/>
    <mergeCell ref="B1:K3"/>
    <mergeCell ref="A4:K4"/>
    <mergeCell ref="A5:J5"/>
    <mergeCell ref="E6:F6"/>
    <mergeCell ref="G6:H6"/>
    <mergeCell ref="I6:J6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Planilha Orçamento</vt:lpstr>
      <vt:lpstr>MEMÓRIA DE CALC.</vt:lpstr>
      <vt:lpstr>Cronograma F-F</vt:lpstr>
      <vt:lpstr>INCC</vt:lpstr>
      <vt:lpstr>COMP. 01</vt:lpstr>
      <vt:lpstr>COMP. 02</vt:lpstr>
      <vt:lpstr>COMP. 03 </vt:lpstr>
      <vt:lpstr>COMP. 04</vt:lpstr>
      <vt:lpstr>'COMP. 01'!Area_de_impressao</vt:lpstr>
      <vt:lpstr>'COMP. 02'!Area_de_impressao</vt:lpstr>
      <vt:lpstr>'COMP. 03 '!Area_de_impressao</vt:lpstr>
      <vt:lpstr>'COMP. 04'!Area_de_impressao</vt:lpstr>
      <vt:lpstr>'Cronograma F-F'!Area_de_impressao</vt:lpstr>
      <vt:lpstr>'MEMÓRIA DE CALC.'!Area_de_impressao</vt:lpstr>
      <vt:lpstr>'Planilha Orçamento'!Area_de_impressao</vt:lpstr>
      <vt:lpstr>'Planilha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Fardin Bergamaschi</cp:lastModifiedBy>
  <cp:lastPrinted>2023-03-08T10:18:41Z</cp:lastPrinted>
  <dcterms:created xsi:type="dcterms:W3CDTF">2018-04-11T02:16:16Z</dcterms:created>
  <dcterms:modified xsi:type="dcterms:W3CDTF">2023-03-08T10:43:34Z</dcterms:modified>
</cp:coreProperties>
</file>