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\LICITAÇÕES 2022\TOMADA DE PREÇOS\003 - Drenagem e Pavimentação Pedra Alegre\CD DO PROCESSO\"/>
    </mc:Choice>
  </mc:AlternateContent>
  <xr:revisionPtr revIDLastSave="0" documentId="13_ncr:1_{793AC941-3AF4-4714-A3D4-CEE70927DF1B}" xr6:coauthVersionLast="47" xr6:coauthVersionMax="47" xr10:uidLastSave="{00000000-0000-0000-0000-000000000000}"/>
  <bookViews>
    <workbookView xWindow="-120" yWindow="-120" windowWidth="20730" windowHeight="11040" tabRatio="583" activeTab="1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11" r:id="rId5"/>
  </sheets>
  <definedNames>
    <definedName name="_xlnm.Print_Area" localSheetId="4">COMPOSIÇÃO!$A$1:$J$71</definedName>
    <definedName name="_xlnm.Print_Area" localSheetId="3">Cronograma!$A$1:$F$16</definedName>
    <definedName name="_xlnm.Print_Area" localSheetId="2">'Memorial de Cálculo'!$A$1:$S$50</definedName>
    <definedName name="_xlnm.Print_Area" localSheetId="1">'Planilha Orçamentária'!$A$1:$H$25</definedName>
    <definedName name="_xlnm.Print_Area" localSheetId="0">Resumo!$A$1:$D$27</definedName>
    <definedName name="_xlnm.Print_Titles" localSheetId="3">Cronograma!$A:$D,Cronograma!$1:$6</definedName>
    <definedName name="_xlnm.Print_Titles" localSheetId="2">'Memorial de Cálculo'!$1:$6</definedName>
    <definedName name="_xlnm.Print_Titles" localSheetId="0">Resumo!$A:$D,Resumo!$1:$7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23" i="1"/>
  <c r="R19" i="2"/>
  <c r="R20" i="2"/>
  <c r="R21" i="2"/>
  <c r="R22" i="2"/>
  <c r="R23" i="2"/>
  <c r="R24" i="2"/>
  <c r="R25" i="2"/>
  <c r="R26" i="2"/>
  <c r="R27" i="2"/>
  <c r="R18" i="2"/>
  <c r="B17" i="2"/>
  <c r="R28" i="2" l="1"/>
  <c r="R41" i="2"/>
  <c r="R42" i="2" s="1"/>
  <c r="B48" i="2"/>
  <c r="R49" i="2"/>
  <c r="R50" i="2" s="1"/>
  <c r="B40" i="2"/>
  <c r="F22" i="1"/>
  <c r="F20" i="1"/>
  <c r="R45" i="2" l="1"/>
  <c r="R46" i="2" l="1"/>
  <c r="J62" i="11"/>
  <c r="J56" i="11"/>
  <c r="I52" i="11"/>
  <c r="J48" i="11"/>
  <c r="J44" i="11"/>
  <c r="J23" i="11"/>
  <c r="J15" i="11"/>
  <c r="J11" i="11"/>
  <c r="I17" i="11" s="1"/>
  <c r="I19" i="11" s="1"/>
  <c r="I67" i="11" l="1"/>
  <c r="I68" i="11" s="1"/>
  <c r="I69" i="11" s="1"/>
  <c r="G21" i="1" s="1"/>
  <c r="I31" i="11"/>
  <c r="I32" i="11"/>
  <c r="I33" i="11" s="1"/>
  <c r="R10" i="2" l="1"/>
  <c r="R37" i="2"/>
  <c r="R38" i="2" s="1"/>
  <c r="F19" i="1" s="1"/>
  <c r="R13" i="2" l="1"/>
  <c r="R14" i="2" s="1"/>
  <c r="B12" i="2"/>
  <c r="F10" i="1" l="1"/>
  <c r="B8" i="2"/>
  <c r="G19" i="1" l="1"/>
  <c r="A7" i="4" l="1"/>
  <c r="R9" i="2"/>
  <c r="A8" i="8"/>
  <c r="B8" i="8"/>
  <c r="F9" i="1" l="1"/>
  <c r="H11" i="1" s="1"/>
  <c r="D7" i="4" l="1"/>
  <c r="D8" i="8"/>
  <c r="R33" i="2"/>
  <c r="E8" i="4" l="1"/>
  <c r="R34" i="2"/>
  <c r="F18" i="1" s="1"/>
  <c r="H15" i="1"/>
  <c r="C15" i="8"/>
  <c r="B11" i="4" l="1"/>
  <c r="B9" i="4"/>
  <c r="B36" i="2" l="1"/>
  <c r="D9" i="4" l="1"/>
  <c r="D10" i="8"/>
  <c r="E10" i="4" l="1"/>
  <c r="F10" i="4"/>
  <c r="B32" i="2" l="1"/>
  <c r="D11" i="4" l="1"/>
  <c r="D12" i="8"/>
  <c r="C14" i="8" s="1"/>
  <c r="B31" i="2"/>
  <c r="F12" i="4" l="1"/>
  <c r="F15" i="4" s="1"/>
  <c r="D13" i="4"/>
  <c r="C16" i="8"/>
  <c r="C8" i="8"/>
  <c r="E12" i="4"/>
  <c r="E15" i="4" s="1"/>
  <c r="B16" i="2"/>
  <c r="E13" i="4" l="1"/>
  <c r="F13" i="4"/>
  <c r="B12" i="8"/>
  <c r="B10" i="8"/>
  <c r="E16" i="4" l="1"/>
  <c r="F16" i="4" s="1"/>
  <c r="E14" i="4" l="1"/>
  <c r="C10" i="8" l="1"/>
  <c r="C12" i="8" l="1"/>
  <c r="F14" i="4"/>
</calcChain>
</file>

<file path=xl/sharedStrings.xml><?xml version="1.0" encoding="utf-8"?>
<sst xmlns="http://schemas.openxmlformats.org/spreadsheetml/2006/main" count="361" uniqueCount="174">
  <si>
    <t>BDI:</t>
  </si>
  <si>
    <t>ITEM</t>
  </si>
  <si>
    <t>CÓDIGO</t>
  </si>
  <si>
    <t>ORGÃO</t>
  </si>
  <si>
    <t>DESCRIÇÃO SERVIÇO</t>
  </si>
  <si>
    <t>und</t>
  </si>
  <si>
    <t>m²</t>
  </si>
  <si>
    <t xml:space="preserve"> </t>
  </si>
  <si>
    <t>TOTAL GERAL</t>
  </si>
  <si>
    <t>m³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</si>
  <si>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</si>
  <si>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</si>
  <si>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</si>
  <si>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</si>
  <si>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</si>
  <si>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</si>
  <si>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</si>
  <si>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</si>
  <si>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</si>
  <si>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</si>
  <si>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</si>
  <si>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</si>
  <si>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</si>
  <si>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</si>
  <si>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ÁREA PROJETADA (M²)</t>
  </si>
  <si>
    <t>CUSTO POR M²</t>
  </si>
  <si>
    <t>03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</si>
  <si>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</si>
  <si>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</si>
  <si>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</si>
  <si>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</si>
  <si>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</si>
  <si>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</si>
  <si>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</si>
  <si>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</si>
  <si>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</si>
  <si>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</si>
  <si>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</si>
  <si>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</si>
  <si>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</si>
  <si>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</si>
  <si>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SUB-TOTAL - 02</t>
  </si>
  <si>
    <t>Unid.</t>
  </si>
  <si>
    <t>Encargos sociais:</t>
  </si>
  <si>
    <t>VOLUME
(m³)</t>
  </si>
  <si>
    <t>PAVIMENTAÇÃO</t>
  </si>
  <si>
    <t xml:space="preserve">DRENAGEM </t>
  </si>
  <si>
    <t>Servente</t>
  </si>
  <si>
    <t>m</t>
  </si>
  <si>
    <t>Composição 01</t>
  </si>
  <si>
    <t>02.01</t>
  </si>
  <si>
    <t xml:space="preserve">Ref. De Preços: </t>
  </si>
  <si>
    <t>SUB-TOTAL - 01</t>
  </si>
  <si>
    <t>SERVIÇOS PRELIMINARES</t>
  </si>
  <si>
    <t>SUB-TOTAL - 03</t>
  </si>
  <si>
    <t>03.01</t>
  </si>
  <si>
    <t>03.02</t>
  </si>
  <si>
    <r>
      <t>LOCAL:</t>
    </r>
    <r>
      <rPr>
        <sz val="10"/>
        <rFont val="Cambria"/>
        <family val="1"/>
        <scheme val="major"/>
      </rPr>
      <t xml:space="preserve">  Zona Rural, Itarana/ES</t>
    </r>
  </si>
  <si>
    <r>
      <t xml:space="preserve">LOCAL: </t>
    </r>
    <r>
      <rPr>
        <sz val="10"/>
        <rFont val="Cambria"/>
        <family val="1"/>
        <scheme val="major"/>
      </rPr>
      <t>Zona Rural, Itarana, Espírito Santo.</t>
    </r>
  </si>
  <si>
    <r>
      <t>LOCAL:</t>
    </r>
    <r>
      <rPr>
        <sz val="10"/>
        <rFont val="Cambria"/>
        <family val="1"/>
        <scheme val="major"/>
      </rPr>
      <t xml:space="preserve"> Zona Rural, Itarana/ES</t>
    </r>
  </si>
  <si>
    <t>Placa de obra nas dimensões de 2,0 x 4,0 m, padrão PMI</t>
  </si>
  <si>
    <t>DER-ES</t>
  </si>
  <si>
    <t>Data-base:</t>
  </si>
  <si>
    <t>Horistas: 128,33%</t>
  </si>
  <si>
    <t>Mensalista: 59,15%</t>
  </si>
  <si>
    <t>01.02</t>
  </si>
  <si>
    <t>mês</t>
  </si>
  <si>
    <t>Dissipador de energia aplicado a saída de bueiro/descida d'agua de aterro (DEB-01)</t>
  </si>
  <si>
    <t>Regularização e compactação do sub-leito (100% P.I.) H = 0,20 m</t>
  </si>
  <si>
    <t>Preço Unitário Total:</t>
  </si>
  <si>
    <t>BDI 29,63%:</t>
  </si>
  <si>
    <t>Custo Direto Total (E) + (F) + (G) + (H):</t>
  </si>
  <si>
    <t>(H) Total:</t>
  </si>
  <si>
    <t>Custo Unit.</t>
  </si>
  <si>
    <t>Consumo</t>
  </si>
  <si>
    <t>Custo</t>
  </si>
  <si>
    <t>X3</t>
  </si>
  <si>
    <t>X2</t>
  </si>
  <si>
    <t>X1</t>
  </si>
  <si>
    <t>Fórmula</t>
  </si>
  <si>
    <t>Código Padrão</t>
  </si>
  <si>
    <t>(H) Itens de Transporte</t>
  </si>
  <si>
    <t>(G) Total:</t>
  </si>
  <si>
    <t>Custo Unitário</t>
  </si>
  <si>
    <t>(G) Serviços</t>
  </si>
  <si>
    <t>(F) Total:</t>
  </si>
  <si>
    <t>(F) Materiais</t>
  </si>
  <si>
    <t>(E) Custo Unitário da Execução [(A) + (B) + (C)] / (D):</t>
  </si>
  <si>
    <t>(D) Produção da Equipe:</t>
  </si>
  <si>
    <t>Custo Horário da Execução (A) + (B) + (C):</t>
  </si>
  <si>
    <t>(C) Total:</t>
  </si>
  <si>
    <t>Mat.</t>
  </si>
  <si>
    <t>Equip.</t>
  </si>
  <si>
    <t>M.O.</t>
  </si>
  <si>
    <t>(C) Itens de Incidência</t>
  </si>
  <si>
    <t>(B) Total:</t>
  </si>
  <si>
    <t>Custo Horário</t>
  </si>
  <si>
    <t>Sal/Hora</t>
  </si>
  <si>
    <t>Encargos (%)</t>
  </si>
  <si>
    <t>Eq. Salarial</t>
  </si>
  <si>
    <t>(B) Mão-de-Obra</t>
  </si>
  <si>
    <t>(A) Total:</t>
  </si>
  <si>
    <t>Vl. Hr. Imp</t>
  </si>
  <si>
    <t>Vl. Hr. Prod.</t>
  </si>
  <si>
    <t>Ut. Impr</t>
  </si>
  <si>
    <t>Ut. Pr.</t>
  </si>
  <si>
    <t>Quant.</t>
  </si>
  <si>
    <t>(A) Equipamento</t>
  </si>
  <si>
    <t>X</t>
  </si>
  <si>
    <t>Ferramentas manuais</t>
  </si>
  <si>
    <t>Relatório de Composição do Serviço</t>
  </si>
  <si>
    <t>Setor de Const. e Conservação - Engenharia Civil - Prefeitura Municipal de Itarana</t>
  </si>
  <si>
    <t>Calceteiro</t>
  </si>
  <si>
    <t>Encarregado de pavimentação</t>
  </si>
  <si>
    <t>Areia grossa jazida com carregamento mecânico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</si>
  <si>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m²</t>
    </r>
  </si>
  <si>
    <t>Pavimentação com blocos de concreto (35 MPa), esp.= 08 cm, colchão areia esp.= 5cm, exclusive fornecimento dos blocos e inclusive transporte dos blocos e areia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</si>
  <si>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40884: Pavimentação com blocos de concreto (35 MPa), esp.= 08 cm, colchão areia esp.= 5cm, inclusive fornecimento e transporte dos blocos e areia</t>
    </r>
  </si>
  <si>
    <t>Empreiteiro</t>
  </si>
  <si>
    <t>POSIÇÃO</t>
  </si>
  <si>
    <t>EXTENSÃO
(m)</t>
  </si>
  <si>
    <t>PROF.
(m)</t>
  </si>
  <si>
    <t>COEF.</t>
  </si>
  <si>
    <t>DESC.</t>
  </si>
  <si>
    <t>Projeto de Drenagem</t>
  </si>
  <si>
    <t>+</t>
  </si>
  <si>
    <t>Est. 1</t>
  </si>
  <si>
    <t>Projeto de Pavimentação</t>
  </si>
  <si>
    <t>VAR.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</si>
  <si>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Pavimentação com blocos de concreto reutilizáveis, esp.= 08 cm, colchão areia esp.= 5cm, exclusive fornecimento dos blocos</t>
    </r>
  </si>
  <si>
    <t>Comp.01</t>
  </si>
  <si>
    <t>Est. 47</t>
  </si>
  <si>
    <t>LE/LD</t>
  </si>
  <si>
    <r>
      <t>ORÇAMENTISTA:</t>
    </r>
    <r>
      <rPr>
        <sz val="10"/>
        <rFont val="Cambria"/>
        <family val="1"/>
        <scheme val="major"/>
      </rPr>
      <t xml:space="preserve"> </t>
    </r>
  </si>
  <si>
    <t>Eng.º Civil GABRIEL PESENTE PIOROTTI- CREA: ES-052453/D</t>
  </si>
  <si>
    <t>Est. 44</t>
  </si>
  <si>
    <t>ORÇAMENTISTA:</t>
  </si>
  <si>
    <r>
      <t>ORÇAMENTISTA:</t>
    </r>
    <r>
      <rPr>
        <sz val="10"/>
        <rFont val="Cambria"/>
        <family val="1"/>
        <scheme val="major"/>
      </rPr>
      <t xml:space="preserve"> Eng.º Civil GABRIEL PESENTE PIOROTTI- CREA: ES-052453/D</t>
    </r>
  </si>
  <si>
    <r>
      <t xml:space="preserve">Serviço: </t>
    </r>
    <r>
      <rPr>
        <sz val="11"/>
        <rFont val="Cambria"/>
        <family val="1"/>
        <scheme val="major"/>
      </rPr>
      <t>Assentamento de meio-fio pré-moldado em concreto, inclusive do meio-fio</t>
    </r>
  </si>
  <si>
    <t>Composição 02</t>
  </si>
  <si>
    <t>Encarregado de O.A.C</t>
  </si>
  <si>
    <t>Argamassa cimento e areia traço 1:4, tudo incluído</t>
  </si>
  <si>
    <t>Caiação de meio fios, sarjetas, etc</t>
  </si>
  <si>
    <t>Escavação manual em mat. 1ª cat. H=0,00 a 1,50 m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</si>
  <si>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40141: Meio-fio pré-moldado em concreto em concreto, incusive caiação e transporte do meio-feio</t>
    </r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</si>
  <si>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</t>
    </r>
  </si>
  <si>
    <t>03.03</t>
  </si>
  <si>
    <t>Comp.02</t>
  </si>
  <si>
    <r>
      <t xml:space="preserve">ORÇAMENTISTA: </t>
    </r>
    <r>
      <rPr>
        <sz val="10"/>
        <rFont val="Cambria"/>
        <family val="1"/>
        <scheme val="major"/>
      </rPr>
      <t>Eng.º Civil GABRIEL PESENTE PIOROTTI- CREA: ES-052453/D</t>
    </r>
    <r>
      <rPr>
        <b/>
        <sz val="1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</t>
    </r>
  </si>
  <si>
    <t>Assentamento de meio-fio pré-moldado em concreto, inclusive transporte do meio-fio</t>
  </si>
  <si>
    <t>020305</t>
  </si>
  <si>
    <r>
      <t>OBRA:</t>
    </r>
    <r>
      <rPr>
        <sz val="10"/>
        <rFont val="Cambria"/>
        <family val="1"/>
        <scheme val="major"/>
      </rPr>
      <t xml:space="preserve"> Obra de Drenagem e Pavimentação, com blocos de concreto intertravados, na Comunidade de Pedra Alegre.</t>
    </r>
  </si>
  <si>
    <t>Est. 13</t>
  </si>
  <si>
    <t>Est. 33</t>
  </si>
  <si>
    <r>
      <t xml:space="preserve">OBRA: </t>
    </r>
    <r>
      <rPr>
        <sz val="10"/>
        <rFont val="Cambria"/>
        <family val="1"/>
        <scheme val="major"/>
      </rPr>
      <t>Obra de Drenagem e Pavimentação, com blocos de concreto intertravados, na Comunidade de Pedra Alegre.</t>
    </r>
  </si>
  <si>
    <t>Eng.º Civil Gabriel Pesente Piorotti</t>
  </si>
  <si>
    <t>CREA ES-052453/D</t>
  </si>
  <si>
    <t>03.04</t>
  </si>
  <si>
    <t>03.05</t>
  </si>
  <si>
    <t>Transp. de meio fio p/ pavimentação - esp = 10cm - 1,095XP + 1,460XR + 1,825; 0,5km</t>
  </si>
  <si>
    <t>Transporte local dos blocos - esp = 10cm - 1,095XP + 1,460XR + 1,825; 0,5km</t>
  </si>
  <si>
    <t>t</t>
  </si>
  <si>
    <t>Aluguel mensal container para almoxarifado, incl. porta, 2 janelas, 1 pt iluminação, Isolamento térmico (teto), piso em comp. Naval pintado, cert. NR18, incl. laudo descontaminação.</t>
  </si>
  <si>
    <t xml:space="preserve">020356 </t>
  </si>
  <si>
    <t>Est. 01</t>
  </si>
  <si>
    <t>Est. 07</t>
  </si>
  <si>
    <t>Est. 10</t>
  </si>
  <si>
    <t>LE</t>
  </si>
  <si>
    <t>Est. 17</t>
  </si>
  <si>
    <t>Est. 23</t>
  </si>
  <si>
    <t>Est. 28</t>
  </si>
  <si>
    <t>Est. 38</t>
  </si>
  <si>
    <t>Itarana, 08 de junho de 2022</t>
  </si>
  <si>
    <t>Itarana, 08 de junho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</si>
</sst>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000"/>
    <numFmt numFmtId="172" formatCode="#,##0.0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10"/>
      <color indexed="10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2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28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379">
    <xf numFmtId="0" fontId="0" fillId="0" borderId="0" xfId="0"/>
    <xf numFmtId="4" fontId="31" fillId="26" borderId="0" xfId="0" applyNumberFormat="1" applyFont="1" applyFill="1" applyAlignment="1">
      <alignment horizontal="center" vertical="center"/>
    </xf>
    <xf numFmtId="0" fontId="32" fillId="26" borderId="2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3" fontId="31" fillId="26" borderId="0" xfId="0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left"/>
    </xf>
    <xf numFmtId="2" fontId="31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/>
    </xf>
    <xf numFmtId="4" fontId="31" fillId="26" borderId="3" xfId="0" applyNumberFormat="1" applyFont="1" applyFill="1" applyBorder="1" applyAlignment="1">
      <alignment horizontal="center"/>
    </xf>
    <xf numFmtId="2" fontId="32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34" fillId="26" borderId="2" xfId="4" quotePrefix="1" applyNumberFormat="1" applyFont="1" applyFill="1" applyBorder="1" applyAlignment="1">
      <alignment horizontal="right" vertical="top"/>
    </xf>
    <xf numFmtId="0" fontId="34" fillId="26" borderId="2" xfId="4" applyFont="1" applyFill="1" applyBorder="1" applyAlignment="1">
      <alignment vertical="top" wrapText="1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1" fillId="26" borderId="0" xfId="4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3" xfId="1" applyNumberFormat="1" applyFont="1" applyFill="1" applyBorder="1" applyAlignment="1">
      <alignment horizontal="center" vertical="top"/>
    </xf>
    <xf numFmtId="4" fontId="31" fillId="26" borderId="3" xfId="4" applyNumberFormat="1" applyFont="1" applyFill="1" applyBorder="1" applyAlignment="1">
      <alignment horizontal="center" vertical="top"/>
    </xf>
    <xf numFmtId="3" fontId="32" fillId="26" borderId="2" xfId="4" quotePrefix="1" applyNumberFormat="1" applyFont="1" applyFill="1" applyBorder="1" applyAlignment="1">
      <alignment horizontal="right" vertical="top"/>
    </xf>
    <xf numFmtId="0" fontId="31" fillId="26" borderId="2" xfId="4" applyFont="1" applyFill="1" applyBorder="1" applyAlignment="1">
      <alignment horizontal="left" vertical="top" wrapText="1"/>
    </xf>
    <xf numFmtId="2" fontId="31" fillId="26" borderId="0" xfId="4" applyNumberFormat="1" applyFont="1" applyFill="1" applyBorder="1" applyAlignment="1">
      <alignment horizontal="center" vertical="top" wrapText="1"/>
    </xf>
    <xf numFmtId="2" fontId="31" fillId="26" borderId="0" xfId="4" applyNumberFormat="1" applyFont="1" applyFill="1" applyBorder="1" applyAlignment="1">
      <alignment vertical="top" wrapText="1"/>
    </xf>
    <xf numFmtId="3" fontId="32" fillId="26" borderId="2" xfId="4" applyNumberFormat="1" applyFont="1" applyFill="1" applyBorder="1" applyAlignment="1">
      <alignment horizontal="right" vertical="top"/>
    </xf>
    <xf numFmtId="0" fontId="32" fillId="26" borderId="7" xfId="4" applyFont="1" applyFill="1" applyBorder="1" applyAlignment="1">
      <alignment vertical="top" wrapText="1"/>
    </xf>
    <xf numFmtId="3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horizontal="center" vertical="top"/>
    </xf>
    <xf numFmtId="2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vertical="top"/>
    </xf>
    <xf numFmtId="4" fontId="31" fillId="26" borderId="8" xfId="4" applyNumberFormat="1" applyFont="1" applyFill="1" applyBorder="1" applyAlignment="1">
      <alignment horizontal="center" vertical="top"/>
    </xf>
    <xf numFmtId="4" fontId="32" fillId="26" borderId="8" xfId="4" applyNumberFormat="1" applyFont="1" applyFill="1" applyBorder="1" applyAlignment="1">
      <alignment horizontal="center" vertical="top"/>
    </xf>
    <xf numFmtId="4" fontId="32" fillId="26" borderId="11" xfId="1" applyNumberFormat="1" applyFont="1" applyFill="1" applyBorder="1" applyAlignment="1">
      <alignment horizontal="center" vertical="top"/>
    </xf>
    <xf numFmtId="4" fontId="32" fillId="26" borderId="11" xfId="4" applyNumberFormat="1" applyFont="1" applyFill="1" applyBorder="1" applyAlignment="1">
      <alignment horizontal="center" vertical="top"/>
    </xf>
    <xf numFmtId="0" fontId="31" fillId="26" borderId="2" xfId="4" applyFont="1" applyFill="1" applyBorder="1" applyAlignment="1">
      <alignment vertical="top" wrapText="1"/>
    </xf>
    <xf numFmtId="4" fontId="32" fillId="26" borderId="22" xfId="4" applyNumberFormat="1" applyFont="1" applyFill="1" applyBorder="1" applyAlignment="1">
      <alignment vertical="top" wrapText="1"/>
    </xf>
    <xf numFmtId="2" fontId="31" fillId="26" borderId="0" xfId="4" applyNumberFormat="1" applyFont="1" applyFill="1" applyBorder="1" applyAlignment="1">
      <alignment horizontal="center" vertical="center" wrapText="1"/>
    </xf>
    <xf numFmtId="0" fontId="32" fillId="26" borderId="2" xfId="4" applyFont="1" applyFill="1" applyBorder="1" applyAlignment="1">
      <alignment vertical="top" wrapText="1"/>
    </xf>
    <xf numFmtId="3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horizontal="center" vertical="top"/>
    </xf>
    <xf numFmtId="2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3" xfId="1" applyNumberFormat="1" applyFont="1" applyFill="1" applyBorder="1" applyAlignment="1">
      <alignment horizontal="center" vertical="top"/>
    </xf>
    <xf numFmtId="4" fontId="32" fillId="26" borderId="3" xfId="4" applyNumberFormat="1" applyFont="1" applyFill="1" applyBorder="1" applyAlignment="1">
      <alignment horizontal="center" vertical="top"/>
    </xf>
    <xf numFmtId="3" fontId="35" fillId="26" borderId="2" xfId="4" quotePrefix="1" applyNumberFormat="1" applyFont="1" applyFill="1" applyBorder="1" applyAlignment="1">
      <alignment horizontal="right" vertical="top"/>
    </xf>
    <xf numFmtId="0" fontId="35" fillId="26" borderId="2" xfId="4" applyFont="1" applyFill="1" applyBorder="1" applyAlignment="1">
      <alignment vertical="top" wrapText="1"/>
    </xf>
    <xf numFmtId="3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horizontal="center" vertical="top"/>
    </xf>
    <xf numFmtId="2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vertical="top"/>
    </xf>
    <xf numFmtId="4" fontId="36" fillId="26" borderId="0" xfId="4" applyNumberFormat="1" applyFont="1" applyFill="1" applyBorder="1" applyAlignment="1">
      <alignment horizontal="center" vertical="top"/>
    </xf>
    <xf numFmtId="4" fontId="36" fillId="26" borderId="0" xfId="1" applyNumberFormat="1" applyFont="1" applyFill="1" applyBorder="1" applyAlignment="1">
      <alignment horizontal="center" vertical="top"/>
    </xf>
    <xf numFmtId="4" fontId="35" fillId="26" borderId="0" xfId="1" applyNumberFormat="1" applyFont="1" applyFill="1" applyBorder="1" applyAlignment="1">
      <alignment horizontal="center" vertical="top" wrapText="1"/>
    </xf>
    <xf numFmtId="4" fontId="35" fillId="26" borderId="0" xfId="1" applyNumberFormat="1" applyFont="1" applyFill="1" applyBorder="1" applyAlignment="1">
      <alignment horizontal="center" vertical="top"/>
    </xf>
    <xf numFmtId="4" fontId="35" fillId="26" borderId="3" xfId="1" applyNumberFormat="1" applyFont="1" applyFill="1" applyBorder="1" applyAlignment="1">
      <alignment horizontal="center" vertical="top"/>
    </xf>
    <xf numFmtId="2" fontId="31" fillId="26" borderId="3" xfId="4" applyNumberFormat="1" applyFont="1" applyFill="1" applyBorder="1" applyAlignment="1">
      <alignment horizontal="center" wrapText="1"/>
    </xf>
    <xf numFmtId="4" fontId="37" fillId="26" borderId="0" xfId="4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top" wrapText="1"/>
    </xf>
    <xf numFmtId="4" fontId="32" fillId="26" borderId="0" xfId="1" applyNumberFormat="1" applyFont="1" applyFill="1" applyBorder="1" applyAlignment="1">
      <alignment horizontal="center" vertical="top"/>
    </xf>
    <xf numFmtId="0" fontId="31" fillId="26" borderId="0" xfId="4" applyFont="1" applyFill="1" applyBorder="1" applyAlignment="1">
      <alignment horizontal="center" vertical="top" wrapText="1"/>
    </xf>
    <xf numFmtId="4" fontId="31" fillId="26" borderId="2" xfId="0" applyNumberFormat="1" applyFont="1" applyFill="1" applyBorder="1" applyAlignment="1">
      <alignment horizontal="center" vertical="center" wrapText="1"/>
    </xf>
    <xf numFmtId="3" fontId="31" fillId="26" borderId="0" xfId="0" applyNumberFormat="1" applyFont="1" applyFill="1" applyBorder="1" applyAlignment="1">
      <alignment horizontal="center" vertical="center"/>
    </xf>
    <xf numFmtId="2" fontId="31" fillId="26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4" fontId="31" fillId="0" borderId="5" xfId="0" applyNumberFormat="1" applyFont="1" applyBorder="1" applyAlignment="1">
      <alignment horizontal="center" vertical="center"/>
    </xf>
    <xf numFmtId="3" fontId="38" fillId="3" borderId="10" xfId="1" applyNumberFormat="1" applyFont="1" applyFill="1" applyBorder="1" applyAlignment="1">
      <alignment horizontal="center" vertical="center"/>
    </xf>
    <xf numFmtId="0" fontId="39" fillId="29" borderId="20" xfId="0" applyFont="1" applyFill="1" applyBorder="1" applyAlignment="1">
      <alignment horizontal="center" vertical="center"/>
    </xf>
    <xf numFmtId="10" fontId="38" fillId="29" borderId="20" xfId="0" applyNumberFormat="1" applyFont="1" applyFill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170" fontId="38" fillId="0" borderId="21" xfId="1" applyNumberFormat="1" applyFont="1" applyBorder="1" applyAlignment="1">
      <alignment horizontal="right" vertical="center"/>
    </xf>
    <xf numFmtId="10" fontId="38" fillId="28" borderId="10" xfId="0" applyNumberFormat="1" applyFont="1" applyFill="1" applyBorder="1" applyAlignment="1">
      <alignment horizontal="right" vertical="center"/>
    </xf>
    <xf numFmtId="170" fontId="38" fillId="28" borderId="10" xfId="1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horizontal="center" vertical="center"/>
    </xf>
    <xf numFmtId="4" fontId="40" fillId="26" borderId="0" xfId="0" applyNumberFormat="1" applyFont="1" applyFill="1" applyAlignment="1">
      <alignment horizontal="center" vertical="center"/>
    </xf>
    <xf numFmtId="164" fontId="32" fillId="26" borderId="0" xfId="1" applyFont="1" applyFill="1" applyBorder="1" applyAlignment="1">
      <alignment vertical="center"/>
    </xf>
    <xf numFmtId="164" fontId="32" fillId="26" borderId="0" xfId="1" applyFont="1" applyFill="1" applyAlignment="1">
      <alignment horizontal="right" vertical="center"/>
    </xf>
    <xf numFmtId="10" fontId="31" fillId="26" borderId="0" xfId="1" applyNumberFormat="1" applyFont="1" applyFill="1" applyAlignment="1">
      <alignment horizontal="left" vertical="center"/>
    </xf>
    <xf numFmtId="44" fontId="41" fillId="26" borderId="0" xfId="83" applyFont="1" applyFill="1" applyAlignment="1">
      <alignment horizontal="right" vertical="center"/>
    </xf>
    <xf numFmtId="165" fontId="31" fillId="26" borderId="0" xfId="1" applyNumberFormat="1" applyFont="1" applyFill="1" applyAlignment="1">
      <alignment horizontal="left" vertical="center"/>
    </xf>
    <xf numFmtId="4" fontId="42" fillId="2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4" fontId="32" fillId="27" borderId="10" xfId="83" applyFont="1" applyFill="1" applyBorder="1" applyAlignment="1">
      <alignment horizontal="center" vertical="center"/>
    </xf>
    <xf numFmtId="164" fontId="32" fillId="27" borderId="10" xfId="1" applyFont="1" applyFill="1" applyBorder="1" applyAlignment="1">
      <alignment horizontal="center" vertical="center"/>
    </xf>
    <xf numFmtId="49" fontId="32" fillId="28" borderId="7" xfId="0" quotePrefix="1" applyNumberFormat="1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left" vertical="center" wrapText="1"/>
    </xf>
    <xf numFmtId="0" fontId="33" fillId="28" borderId="8" xfId="0" applyFont="1" applyFill="1" applyBorder="1" applyAlignment="1">
      <alignment horizontal="center" vertical="center"/>
    </xf>
    <xf numFmtId="44" fontId="32" fillId="28" borderId="8" xfId="83" applyFont="1" applyFill="1" applyBorder="1" applyAlignment="1">
      <alignment horizontal="center" vertical="center"/>
    </xf>
    <xf numFmtId="164" fontId="32" fillId="28" borderId="11" xfId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/>
    <xf numFmtId="4" fontId="31" fillId="0" borderId="6" xfId="0" applyNumberFormat="1" applyFont="1" applyBorder="1" applyAlignment="1">
      <alignment horizontal="center" vertical="center"/>
    </xf>
    <xf numFmtId="44" fontId="31" fillId="0" borderId="6" xfId="83" applyFont="1" applyFill="1" applyBorder="1" applyAlignment="1">
      <alignment horizontal="center" vertical="center"/>
    </xf>
    <xf numFmtId="0" fontId="31" fillId="0" borderId="0" xfId="0" applyFont="1"/>
    <xf numFmtId="0" fontId="31" fillId="0" borderId="10" xfId="0" applyFont="1" applyBorder="1" applyAlignment="1">
      <alignment horizontal="center" vertical="center"/>
    </xf>
    <xf numFmtId="44" fontId="31" fillId="0" borderId="10" xfId="83" applyFont="1" applyFill="1" applyBorder="1" applyAlignment="1">
      <alignment horizontal="center" vertical="center"/>
    </xf>
    <xf numFmtId="4" fontId="32" fillId="28" borderId="8" xfId="0" applyNumberFormat="1" applyFont="1" applyFill="1" applyBorder="1" applyAlignment="1">
      <alignment horizontal="center" vertical="center"/>
    </xf>
    <xf numFmtId="44" fontId="31" fillId="28" borderId="8" xfId="83" applyFont="1" applyFill="1" applyBorder="1" applyAlignment="1">
      <alignment horizontal="center" vertical="center"/>
    </xf>
    <xf numFmtId="44" fontId="32" fillId="28" borderId="11" xfId="83" applyFont="1" applyFill="1" applyBorder="1" applyAlignment="1">
      <alignment horizontal="center" vertical="center"/>
    </xf>
    <xf numFmtId="49" fontId="31" fillId="26" borderId="9" xfId="0" quotePrefix="1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/>
    <xf numFmtId="44" fontId="32" fillId="0" borderId="10" xfId="83" applyFont="1" applyFill="1" applyBorder="1" applyAlignment="1">
      <alignment horizontal="right" vertical="center" indent="1"/>
    </xf>
    <xf numFmtId="4" fontId="31" fillId="0" borderId="0" xfId="0" applyNumberFormat="1" applyFont="1" applyFill="1" applyAlignment="1">
      <alignment horizontal="center" vertical="center"/>
    </xf>
    <xf numFmtId="0" fontId="31" fillId="0" borderId="6" xfId="0" quotePrefix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4" fontId="31" fillId="26" borderId="10" xfId="83" applyFont="1" applyFill="1" applyBorder="1" applyAlignment="1">
      <alignment horizontal="center" vertical="center"/>
    </xf>
    <xf numFmtId="44" fontId="31" fillId="26" borderId="10" xfId="83" applyFont="1" applyFill="1" applyBorder="1" applyAlignment="1">
      <alignment horizontal="right" vertical="center" indent="1"/>
    </xf>
    <xf numFmtId="44" fontId="31" fillId="0" borderId="10" xfId="83" applyFont="1" applyFill="1" applyBorder="1" applyAlignment="1">
      <alignment horizontal="right" vertical="center"/>
    </xf>
    <xf numFmtId="44" fontId="32" fillId="0" borderId="10" xfId="83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1" fillId="26" borderId="0" xfId="0" applyNumberFormat="1" applyFont="1" applyFill="1" applyBorder="1" applyAlignment="1">
      <alignment vertical="center"/>
    </xf>
    <xf numFmtId="4" fontId="31" fillId="26" borderId="5" xfId="0" applyNumberFormat="1" applyFont="1" applyFill="1" applyBorder="1" applyAlignment="1">
      <alignment horizontal="left" vertical="center"/>
    </xf>
    <xf numFmtId="4" fontId="32" fillId="26" borderId="5" xfId="0" applyNumberFormat="1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horizontal="center" vertical="center"/>
    </xf>
    <xf numFmtId="4" fontId="38" fillId="28" borderId="10" xfId="0" applyNumberFormat="1" applyFont="1" applyFill="1" applyBorder="1" applyAlignment="1">
      <alignment horizontal="center" vertical="center"/>
    </xf>
    <xf numFmtId="4" fontId="31" fillId="26" borderId="32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33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4" fontId="31" fillId="26" borderId="34" xfId="0" applyNumberFormat="1" applyFont="1" applyFill="1" applyBorder="1" applyAlignment="1">
      <alignment horizontal="center" vertical="center"/>
    </xf>
    <xf numFmtId="4" fontId="31" fillId="26" borderId="31" xfId="0" applyNumberFormat="1" applyFont="1" applyFill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26" borderId="23" xfId="0" applyNumberFormat="1" applyFont="1" applyFill="1" applyBorder="1" applyAlignment="1">
      <alignment horizontal="center" vertical="center"/>
    </xf>
    <xf numFmtId="4" fontId="31" fillId="0" borderId="34" xfId="0" applyNumberFormat="1" applyFont="1" applyBorder="1" applyAlignment="1">
      <alignment horizontal="center" vertical="center"/>
    </xf>
    <xf numFmtId="4" fontId="31" fillId="0" borderId="30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right" vertical="center"/>
    </xf>
    <xf numFmtId="44" fontId="32" fillId="26" borderId="0" xfId="83" applyFont="1" applyFill="1" applyAlignment="1">
      <alignment horizontal="right" vertical="center"/>
    </xf>
    <xf numFmtId="17" fontId="40" fillId="0" borderId="0" xfId="0" applyNumberFormat="1" applyFont="1" applyFill="1" applyAlignment="1">
      <alignment horizontal="left" vertical="center"/>
    </xf>
    <xf numFmtId="10" fontId="31" fillId="26" borderId="0" xfId="83" applyNumberFormat="1" applyFont="1" applyFill="1" applyAlignment="1">
      <alignment horizontal="right" vertical="center"/>
    </xf>
    <xf numFmtId="0" fontId="43" fillId="0" borderId="0" xfId="64" applyFont="1"/>
    <xf numFmtId="0" fontId="43" fillId="26" borderId="0" xfId="64" applyFont="1" applyFill="1"/>
    <xf numFmtId="0" fontId="44" fillId="26" borderId="9" xfId="64" applyFont="1" applyFill="1" applyBorder="1" applyAlignment="1">
      <alignment horizontal="right"/>
    </xf>
    <xf numFmtId="0" fontId="43" fillId="0" borderId="0" xfId="64" applyFont="1" applyAlignment="1">
      <alignment vertical="center"/>
    </xf>
    <xf numFmtId="2" fontId="44" fillId="28" borderId="9" xfId="64" applyNumberFormat="1" applyFont="1" applyFill="1" applyBorder="1"/>
    <xf numFmtId="2" fontId="44" fillId="28" borderId="10" xfId="64" applyNumberFormat="1" applyFont="1" applyFill="1" applyBorder="1"/>
    <xf numFmtId="0" fontId="43" fillId="26" borderId="10" xfId="64" applyFont="1" applyFill="1" applyBorder="1"/>
    <xf numFmtId="2" fontId="43" fillId="26" borderId="10" xfId="64" applyNumberFormat="1" applyFont="1" applyFill="1" applyBorder="1"/>
    <xf numFmtId="0" fontId="43" fillId="26" borderId="10" xfId="64" applyFont="1" applyFill="1" applyBorder="1" applyAlignment="1">
      <alignment horizontal="center"/>
    </xf>
    <xf numFmtId="0" fontId="44" fillId="28" borderId="9" xfId="64" applyFont="1" applyFill="1" applyBorder="1"/>
    <xf numFmtId="171" fontId="43" fillId="26" borderId="10" xfId="64" applyNumberFormat="1" applyFont="1" applyFill="1" applyBorder="1"/>
    <xf numFmtId="0" fontId="44" fillId="28" borderId="10" xfId="64" applyFont="1" applyFill="1" applyBorder="1"/>
    <xf numFmtId="0" fontId="43" fillId="0" borderId="0" xfId="64" applyFont="1" applyAlignment="1">
      <alignment vertical="top"/>
    </xf>
    <xf numFmtId="0" fontId="43" fillId="0" borderId="0" xfId="64" applyFont="1" applyAlignment="1">
      <alignment horizontal="center" vertical="top"/>
    </xf>
    <xf numFmtId="0" fontId="44" fillId="28" borderId="10" xfId="64" applyFont="1" applyFill="1" applyBorder="1" applyAlignment="1">
      <alignment horizontal="left" vertical="top"/>
    </xf>
    <xf numFmtId="0" fontId="44" fillId="28" borderId="10" xfId="64" applyFont="1" applyFill="1" applyBorder="1" applyAlignment="1">
      <alignment horizontal="left" vertical="center"/>
    </xf>
    <xf numFmtId="0" fontId="44" fillId="28" borderId="10" xfId="64" applyFont="1" applyFill="1" applyBorder="1" applyAlignment="1">
      <alignment horizontal="right" vertical="top" wrapText="1"/>
    </xf>
    <xf numFmtId="0" fontId="44" fillId="28" borderId="10" xfId="64" applyFont="1" applyFill="1" applyBorder="1" applyAlignment="1">
      <alignment horizontal="right" vertical="center" wrapText="1"/>
    </xf>
    <xf numFmtId="0" fontId="44" fillId="28" borderId="10" xfId="64" applyFont="1" applyFill="1" applyBorder="1" applyAlignment="1">
      <alignment horizontal="right" vertical="center"/>
    </xf>
    <xf numFmtId="0" fontId="43" fillId="27" borderId="9" xfId="64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3" fontId="31" fillId="26" borderId="2" xfId="4" applyNumberFormat="1" applyFont="1" applyFill="1" applyBorder="1" applyAlignment="1">
      <alignment horizontal="right" vertical="top"/>
    </xf>
    <xf numFmtId="0" fontId="31" fillId="26" borderId="0" xfId="4" applyFont="1" applyFill="1" applyBorder="1" applyAlignment="1">
      <alignment horizontal="left" vertical="top" wrapText="1"/>
    </xf>
    <xf numFmtId="4" fontId="31" fillId="26" borderId="0" xfId="4" applyNumberFormat="1" applyFont="1" applyFill="1" applyBorder="1" applyAlignment="1">
      <alignment horizontal="center" vertical="top" wrapText="1"/>
    </xf>
    <xf numFmtId="44" fontId="38" fillId="0" borderId="21" xfId="83" applyFont="1" applyBorder="1" applyAlignment="1">
      <alignment horizontal="right" vertical="center"/>
    </xf>
    <xf numFmtId="10" fontId="32" fillId="0" borderId="0" xfId="85" applyNumberFormat="1" applyFont="1" applyFill="1" applyAlignment="1">
      <alignment horizontal="center" vertical="center"/>
    </xf>
    <xf numFmtId="10" fontId="31" fillId="0" borderId="0" xfId="85" applyNumberFormat="1" applyFont="1" applyFill="1" applyAlignment="1">
      <alignment horizontal="center" vertical="center"/>
    </xf>
    <xf numFmtId="172" fontId="32" fillId="0" borderId="0" xfId="0" applyNumberFormat="1" applyFont="1" applyFill="1" applyAlignment="1">
      <alignment horizontal="center" vertical="center"/>
    </xf>
    <xf numFmtId="2" fontId="32" fillId="26" borderId="5" xfId="0" applyNumberFormat="1" applyFont="1" applyFill="1" applyBorder="1" applyAlignment="1">
      <alignment vertical="center"/>
    </xf>
    <xf numFmtId="2" fontId="31" fillId="26" borderId="5" xfId="0" applyNumberFormat="1" applyFont="1" applyFill="1" applyBorder="1" applyAlignment="1">
      <alignment vertical="center"/>
    </xf>
    <xf numFmtId="0" fontId="44" fillId="28" borderId="10" xfId="64" applyFont="1" applyFill="1" applyBorder="1" applyAlignment="1">
      <alignment horizontal="right" vertical="top"/>
    </xf>
    <xf numFmtId="0" fontId="43" fillId="26" borderId="10" xfId="64" applyFont="1" applyFill="1" applyBorder="1" applyAlignment="1">
      <alignment horizontal="right"/>
    </xf>
    <xf numFmtId="0" fontId="44" fillId="26" borderId="0" xfId="64" applyFont="1" applyFill="1" applyAlignment="1">
      <alignment horizontal="right"/>
    </xf>
    <xf numFmtId="4" fontId="31" fillId="26" borderId="22" xfId="4" applyNumberFormat="1" applyFont="1" applyFill="1" applyBorder="1" applyAlignment="1">
      <alignment horizontal="center" vertical="top"/>
    </xf>
    <xf numFmtId="4" fontId="32" fillId="26" borderId="0" xfId="0" applyNumberFormat="1" applyFont="1" applyFill="1" applyBorder="1" applyAlignment="1">
      <alignment vertical="center"/>
    </xf>
    <xf numFmtId="4" fontId="32" fillId="26" borderId="5" xfId="0" applyNumberFormat="1" applyFont="1" applyFill="1" applyBorder="1" applyAlignment="1">
      <alignment vertical="center"/>
    </xf>
    <xf numFmtId="0" fontId="43" fillId="26" borderId="7" xfId="64" applyFont="1" applyFill="1" applyBorder="1" applyAlignment="1">
      <alignment horizontal="left" vertical="top"/>
    </xf>
    <xf numFmtId="0" fontId="43" fillId="26" borderId="7" xfId="64" applyFont="1" applyFill="1" applyBorder="1" applyAlignment="1">
      <alignment horizontal="right" vertical="top" wrapText="1"/>
    </xf>
    <xf numFmtId="0" fontId="43" fillId="26" borderId="7" xfId="64" applyFont="1" applyFill="1" applyBorder="1" applyAlignment="1">
      <alignment horizontal="right" vertical="top"/>
    </xf>
    <xf numFmtId="0" fontId="43" fillId="26" borderId="10" xfId="64" applyFont="1" applyFill="1" applyBorder="1" applyAlignment="1">
      <alignment horizontal="right" vertical="top"/>
    </xf>
    <xf numFmtId="0" fontId="31" fillId="0" borderId="6" xfId="0" quotePrefix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4" fontId="32" fillId="26" borderId="5" xfId="4" applyNumberFormat="1" applyFont="1" applyFill="1" applyBorder="1" applyAlignment="1">
      <alignment horizontal="center" vertical="top"/>
    </xf>
    <xf numFmtId="0" fontId="31" fillId="26" borderId="0" xfId="4" applyFont="1" applyFill="1" applyAlignment="1">
      <alignment horizontal="center" vertical="top" wrapText="1"/>
    </xf>
    <xf numFmtId="2" fontId="31" fillId="26" borderId="0" xfId="4" applyNumberFormat="1" applyFont="1" applyFill="1" applyAlignment="1">
      <alignment horizontal="center" vertical="top" wrapText="1"/>
    </xf>
    <xf numFmtId="2" fontId="31" fillId="26" borderId="0" xfId="4" applyNumberFormat="1" applyFont="1" applyFill="1" applyAlignment="1">
      <alignment horizontal="center" vertical="center" wrapText="1"/>
    </xf>
    <xf numFmtId="4" fontId="31" fillId="26" borderId="0" xfId="4" applyNumberFormat="1" applyFont="1" applyFill="1" applyAlignment="1">
      <alignment horizontal="center" vertical="top" wrapText="1"/>
    </xf>
    <xf numFmtId="4" fontId="31" fillId="26" borderId="4" xfId="0" applyNumberFormat="1" applyFont="1" applyFill="1" applyBorder="1" applyAlignment="1">
      <alignment horizontal="center" vertical="center"/>
    </xf>
    <xf numFmtId="0" fontId="32" fillId="26" borderId="0" xfId="4" applyFont="1" applyFill="1" applyBorder="1" applyAlignment="1">
      <alignment horizontal="center" vertical="center"/>
    </xf>
    <xf numFmtId="4" fontId="32" fillId="26" borderId="0" xfId="4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center" wrapText="1"/>
    </xf>
    <xf numFmtId="4" fontId="32" fillId="26" borderId="3" xfId="1" applyNumberFormat="1" applyFont="1" applyFill="1" applyBorder="1" applyAlignment="1">
      <alignment horizontal="center" vertical="center"/>
    </xf>
    <xf numFmtId="0" fontId="32" fillId="26" borderId="2" xfId="4" applyFont="1" applyFill="1" applyBorder="1" applyAlignment="1">
      <alignment horizontal="left" vertical="center" wrapText="1"/>
    </xf>
    <xf numFmtId="0" fontId="31" fillId="26" borderId="2" xfId="4" applyFont="1" applyFill="1" applyBorder="1" applyAlignment="1">
      <alignment horizontal="left" vertical="center" wrapText="1"/>
    </xf>
    <xf numFmtId="0" fontId="31" fillId="26" borderId="0" xfId="4" applyFont="1" applyFill="1" applyBorder="1" applyAlignment="1">
      <alignment horizontal="center" vertical="center"/>
    </xf>
    <xf numFmtId="4" fontId="31" fillId="26" borderId="0" xfId="1" applyNumberFormat="1" applyFont="1" applyFill="1" applyBorder="1" applyAlignment="1">
      <alignment horizontal="center" vertical="center"/>
    </xf>
    <xf numFmtId="4" fontId="31" fillId="26" borderId="0" xfId="1" applyNumberFormat="1" applyFont="1" applyFill="1" applyBorder="1" applyAlignment="1">
      <alignment horizontal="center" vertical="center" wrapText="1"/>
    </xf>
    <xf numFmtId="4" fontId="31" fillId="26" borderId="5" xfId="0" applyNumberFormat="1" applyFont="1" applyFill="1" applyBorder="1" applyAlignment="1">
      <alignment horizontal="center" vertical="center"/>
    </xf>
    <xf numFmtId="4" fontId="32" fillId="26" borderId="3" xfId="4" applyNumberFormat="1" applyFont="1" applyFill="1" applyBorder="1" applyAlignment="1">
      <alignment horizontal="center" vertical="center"/>
    </xf>
    <xf numFmtId="3" fontId="32" fillId="26" borderId="2" xfId="4" applyNumberFormat="1" applyFont="1" applyFill="1" applyBorder="1" applyAlignment="1">
      <alignment horizontal="right" vertical="center"/>
    </xf>
    <xf numFmtId="3" fontId="31" fillId="26" borderId="2" xfId="4" applyNumberFormat="1" applyFont="1" applyFill="1" applyBorder="1" applyAlignment="1">
      <alignment horizontal="center" vertical="center"/>
    </xf>
    <xf numFmtId="4" fontId="31" fillId="26" borderId="9" xfId="4" applyNumberFormat="1" applyFont="1" applyFill="1" applyBorder="1" applyAlignment="1">
      <alignment horizontal="center" vertical="center"/>
    </xf>
    <xf numFmtId="3" fontId="32" fillId="26" borderId="2" xfId="4" applyNumberFormat="1" applyFont="1" applyFill="1" applyBorder="1" applyAlignment="1">
      <alignment horizontal="center" vertical="center"/>
    </xf>
    <xf numFmtId="0" fontId="32" fillId="26" borderId="7" xfId="4" applyFont="1" applyFill="1" applyBorder="1" applyAlignment="1">
      <alignment horizontal="left" vertical="center" wrapText="1"/>
    </xf>
    <xf numFmtId="0" fontId="32" fillId="26" borderId="8" xfId="4" applyFont="1" applyFill="1" applyBorder="1" applyAlignment="1">
      <alignment horizontal="center" vertical="center"/>
    </xf>
    <xf numFmtId="4" fontId="32" fillId="26" borderId="8" xfId="4" applyNumberFormat="1" applyFont="1" applyFill="1" applyBorder="1" applyAlignment="1">
      <alignment horizontal="center" vertical="center"/>
    </xf>
    <xf numFmtId="4" fontId="32" fillId="26" borderId="8" xfId="1" applyNumberFormat="1" applyFont="1" applyFill="1" applyBorder="1" applyAlignment="1">
      <alignment horizontal="center" vertical="center"/>
    </xf>
    <xf numFmtId="4" fontId="32" fillId="26" borderId="8" xfId="1" applyNumberFormat="1" applyFont="1" applyFill="1" applyBorder="1" applyAlignment="1">
      <alignment horizontal="center" vertical="center" wrapText="1"/>
    </xf>
    <xf numFmtId="4" fontId="32" fillId="26" borderId="11" xfId="1" applyNumberFormat="1" applyFont="1" applyFill="1" applyBorder="1" applyAlignment="1">
      <alignment horizontal="center" vertical="center"/>
    </xf>
    <xf numFmtId="4" fontId="32" fillId="26" borderId="11" xfId="4" applyNumberFormat="1" applyFont="1" applyFill="1" applyBorder="1" applyAlignment="1">
      <alignment horizontal="center" vertical="center"/>
    </xf>
    <xf numFmtId="0" fontId="31" fillId="0" borderId="10" xfId="0" quotePrefix="1" applyFont="1" applyBorder="1" applyAlignment="1">
      <alignment horizontal="center" vertical="center"/>
    </xf>
    <xf numFmtId="0" fontId="32" fillId="26" borderId="1" xfId="4" applyFont="1" applyFill="1" applyBorder="1" applyAlignment="1">
      <alignment vertical="top" wrapText="1"/>
    </xf>
    <xf numFmtId="3" fontId="32" fillId="26" borderId="35" xfId="4" applyNumberFormat="1" applyFont="1" applyFill="1" applyBorder="1" applyAlignment="1">
      <alignment horizontal="center" vertical="top"/>
    </xf>
    <xf numFmtId="2" fontId="32" fillId="26" borderId="35" xfId="5" applyNumberFormat="1" applyFont="1" applyFill="1" applyBorder="1" applyAlignment="1">
      <alignment horizontal="center" vertical="top"/>
    </xf>
    <xf numFmtId="2" fontId="32" fillId="26" borderId="35" xfId="4" applyNumberFormat="1" applyFont="1" applyFill="1" applyBorder="1" applyAlignment="1">
      <alignment horizontal="center" vertical="top"/>
    </xf>
    <xf numFmtId="2" fontId="32" fillId="26" borderId="35" xfId="5" applyNumberFormat="1" applyFont="1" applyFill="1" applyBorder="1" applyAlignment="1">
      <alignment vertical="top"/>
    </xf>
    <xf numFmtId="4" fontId="31" fillId="26" borderId="35" xfId="4" applyNumberFormat="1" applyFont="1" applyFill="1" applyBorder="1" applyAlignment="1">
      <alignment horizontal="center" vertical="top"/>
    </xf>
    <xf numFmtId="4" fontId="32" fillId="26" borderId="35" xfId="4" applyNumberFormat="1" applyFont="1" applyFill="1" applyBorder="1" applyAlignment="1">
      <alignment horizontal="center" vertical="top"/>
    </xf>
    <xf numFmtId="4" fontId="32" fillId="26" borderId="36" xfId="1" applyNumberFormat="1" applyFont="1" applyFill="1" applyBorder="1" applyAlignment="1">
      <alignment horizontal="center" vertical="top"/>
    </xf>
    <xf numFmtId="4" fontId="32" fillId="26" borderId="0" xfId="0" applyNumberFormat="1" applyFont="1" applyFill="1" applyAlignment="1">
      <alignment horizontal="right" vertical="center"/>
    </xf>
    <xf numFmtId="0" fontId="31" fillId="26" borderId="4" xfId="4" applyFont="1" applyFill="1" applyBorder="1" applyAlignment="1">
      <alignment vertical="top" wrapText="1"/>
    </xf>
    <xf numFmtId="4" fontId="31" fillId="26" borderId="36" xfId="0" applyNumberFormat="1" applyFont="1" applyFill="1" applyBorder="1" applyAlignment="1">
      <alignment horizontal="center" vertical="center"/>
    </xf>
    <xf numFmtId="0" fontId="32" fillId="26" borderId="2" xfId="4" applyFont="1" applyFill="1" applyBorder="1" applyAlignment="1">
      <alignment horizontal="left" vertical="center"/>
    </xf>
    <xf numFmtId="0" fontId="31" fillId="0" borderId="0" xfId="0" applyFont="1" applyAlignment="1">
      <alignment wrapText="1"/>
    </xf>
    <xf numFmtId="4" fontId="31" fillId="26" borderId="24" xfId="0" applyNumberFormat="1" applyFont="1" applyFill="1" applyBorder="1" applyAlignment="1">
      <alignment horizontal="center" vertical="center"/>
    </xf>
    <xf numFmtId="4" fontId="31" fillId="26" borderId="25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26" xfId="0" applyNumberFormat="1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28" xfId="0" applyNumberFormat="1" applyFont="1" applyFill="1" applyBorder="1" applyAlignment="1">
      <alignment horizontal="center" vertical="center"/>
    </xf>
    <xf numFmtId="4" fontId="31" fillId="26" borderId="29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2" fontId="38" fillId="28" borderId="10" xfId="1" applyNumberFormat="1" applyFont="1" applyFill="1" applyBorder="1" applyAlignment="1">
      <alignment horizontal="right" vertical="center"/>
    </xf>
    <xf numFmtId="4" fontId="38" fillId="28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164" fontId="34" fillId="28" borderId="10" xfId="1" applyFont="1" applyFill="1" applyBorder="1" applyAlignment="1">
      <alignment horizontal="center" vertical="center"/>
    </xf>
    <xf numFmtId="164" fontId="38" fillId="28" borderId="10" xfId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left" vertical="center" wrapText="1"/>
    </xf>
    <xf numFmtId="10" fontId="39" fillId="0" borderId="6" xfId="0" applyNumberFormat="1" applyFont="1" applyFill="1" applyBorder="1" applyAlignment="1">
      <alignment horizontal="right" vertical="center" wrapText="1"/>
    </xf>
    <xf numFmtId="10" fontId="39" fillId="0" borderId="9" xfId="0" applyNumberFormat="1" applyFont="1" applyFill="1" applyBorder="1" applyAlignment="1">
      <alignment horizontal="right" vertical="center" wrapText="1"/>
    </xf>
    <xf numFmtId="44" fontId="39" fillId="0" borderId="10" xfId="83" applyFont="1" applyFill="1" applyBorder="1" applyAlignment="1">
      <alignment horizontal="center" vertical="center" wrapText="1"/>
    </xf>
    <xf numFmtId="4" fontId="30" fillId="26" borderId="0" xfId="0" applyNumberFormat="1" applyFont="1" applyFill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8" fillId="3" borderId="9" xfId="0" applyNumberFormat="1" applyFont="1" applyFill="1" applyBorder="1" applyAlignment="1">
      <alignment horizontal="center" vertical="center"/>
    </xf>
    <xf numFmtId="4" fontId="38" fillId="3" borderId="10" xfId="0" applyNumberFormat="1" applyFont="1" applyFill="1" applyBorder="1" applyAlignment="1">
      <alignment horizontal="center" vertical="center"/>
    </xf>
    <xf numFmtId="4" fontId="38" fillId="3" borderId="9" xfId="1" applyNumberFormat="1" applyFont="1" applyFill="1" applyBorder="1" applyAlignment="1">
      <alignment horizontal="center" vertical="center"/>
    </xf>
    <xf numFmtId="4" fontId="38" fillId="3" borderId="10" xfId="1" applyNumberFormat="1" applyFont="1" applyFill="1" applyBorder="1" applyAlignment="1">
      <alignment horizontal="center" vertical="center"/>
    </xf>
    <xf numFmtId="4" fontId="38" fillId="3" borderId="22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left" vertical="center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4" fontId="41" fillId="26" borderId="0" xfId="0" applyNumberFormat="1" applyFont="1" applyFill="1" applyAlignment="1">
      <alignment horizontal="center" vertical="center"/>
    </xf>
    <xf numFmtId="4" fontId="41" fillId="26" borderId="0" xfId="0" applyNumberFormat="1" applyFont="1" applyFill="1" applyAlignment="1">
      <alignment horizontal="right" vertical="center"/>
    </xf>
    <xf numFmtId="44" fontId="32" fillId="26" borderId="0" xfId="83" applyFont="1" applyFill="1" applyAlignment="1">
      <alignment horizontal="center" vertical="center"/>
    </xf>
    <xf numFmtId="2" fontId="32" fillId="26" borderId="0" xfId="0" applyNumberFormat="1" applyFont="1" applyFill="1" applyAlignment="1">
      <alignment horizontal="left" vertical="center"/>
    </xf>
    <xf numFmtId="2" fontId="31" fillId="26" borderId="0" xfId="0" applyNumberFormat="1" applyFont="1" applyFill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1" fillId="0" borderId="8" xfId="0" quotePrefix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31" fillId="26" borderId="7" xfId="0" applyFont="1" applyFill="1" applyBorder="1" applyAlignment="1">
      <alignment horizontal="center" vertical="center"/>
    </xf>
    <xf numFmtId="0" fontId="31" fillId="26" borderId="8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4" fontId="32" fillId="27" borderId="6" xfId="4" applyNumberFormat="1" applyFont="1" applyFill="1" applyBorder="1" applyAlignment="1">
      <alignment horizontal="center" vertical="center"/>
    </xf>
    <xf numFmtId="4" fontId="32" fillId="27" borderId="9" xfId="4" applyNumberFormat="1" applyFont="1" applyFill="1" applyBorder="1" applyAlignment="1">
      <alignment horizontal="center" vertical="center"/>
    </xf>
    <xf numFmtId="4" fontId="32" fillId="27" borderId="6" xfId="1" applyNumberFormat="1" applyFont="1" applyFill="1" applyBorder="1" applyAlignment="1">
      <alignment horizontal="center" vertical="center" wrapText="1"/>
    </xf>
    <xf numFmtId="4" fontId="32" fillId="27" borderId="9" xfId="1" applyNumberFormat="1" applyFont="1" applyFill="1" applyBorder="1" applyAlignment="1">
      <alignment horizontal="center" vertical="center" wrapText="1"/>
    </xf>
    <xf numFmtId="4" fontId="32" fillId="27" borderId="6" xfId="1" applyNumberFormat="1" applyFont="1" applyFill="1" applyBorder="1" applyAlignment="1">
      <alignment horizontal="center" vertical="center"/>
    </xf>
    <xf numFmtId="4" fontId="32" fillId="27" borderId="9" xfId="1" applyNumberFormat="1" applyFont="1" applyFill="1" applyBorder="1" applyAlignment="1">
      <alignment horizontal="center" vertical="center"/>
    </xf>
    <xf numFmtId="0" fontId="32" fillId="26" borderId="2" xfId="4" applyFont="1" applyFill="1" applyBorder="1" applyAlignment="1">
      <alignment horizontal="left" vertical="top" wrapText="1"/>
    </xf>
    <xf numFmtId="0" fontId="32" fillId="26" borderId="0" xfId="4" applyFont="1" applyFill="1" applyBorder="1" applyAlignment="1">
      <alignment horizontal="left" vertical="top" wrapText="1"/>
    </xf>
    <xf numFmtId="0" fontId="32" fillId="26" borderId="3" xfId="4" applyFont="1" applyFill="1" applyBorder="1" applyAlignment="1">
      <alignment horizontal="left" vertical="top" wrapText="1"/>
    </xf>
    <xf numFmtId="4" fontId="32" fillId="26" borderId="2" xfId="4" applyNumberFormat="1" applyFont="1" applyFill="1" applyBorder="1" applyAlignment="1">
      <alignment horizontal="left" vertical="top" wrapText="1"/>
    </xf>
    <xf numFmtId="4" fontId="32" fillId="26" borderId="0" xfId="4" applyNumberFormat="1" applyFont="1" applyFill="1" applyBorder="1" applyAlignment="1">
      <alignment horizontal="left" vertical="top" wrapText="1"/>
    </xf>
    <xf numFmtId="4" fontId="32" fillId="26" borderId="3" xfId="4" applyNumberFormat="1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center" wrapText="1"/>
    </xf>
    <xf numFmtId="0" fontId="32" fillId="26" borderId="0" xfId="0" applyFont="1" applyFill="1" applyBorder="1" applyAlignment="1">
      <alignment horizontal="left" vertical="center" wrapText="1"/>
    </xf>
    <xf numFmtId="0" fontId="32" fillId="26" borderId="3" xfId="0" applyFont="1" applyFill="1" applyBorder="1" applyAlignment="1">
      <alignment horizontal="left" vertical="center" wrapText="1"/>
    </xf>
    <xf numFmtId="0" fontId="32" fillId="26" borderId="2" xfId="0" applyFont="1" applyFill="1" applyBorder="1" applyAlignment="1">
      <alignment horizontal="left" vertical="top" wrapText="1"/>
    </xf>
    <xf numFmtId="0" fontId="32" fillId="26" borderId="0" xfId="0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horizontal="left" vertical="center"/>
    </xf>
    <xf numFmtId="0" fontId="30" fillId="26" borderId="2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6" borderId="3" xfId="0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right"/>
    </xf>
    <xf numFmtId="4" fontId="31" fillId="26" borderId="3" xfId="0" applyNumberFormat="1" applyFont="1" applyFill="1" applyBorder="1" applyAlignment="1">
      <alignment horizontal="right"/>
    </xf>
    <xf numFmtId="3" fontId="32" fillId="27" borderId="6" xfId="4" applyNumberFormat="1" applyFont="1" applyFill="1" applyBorder="1" applyAlignment="1">
      <alignment horizontal="center" vertical="center"/>
    </xf>
    <xf numFmtId="3" fontId="32" fillId="27" borderId="9" xfId="4" applyNumberFormat="1" applyFont="1" applyFill="1" applyBorder="1" applyAlignment="1">
      <alignment horizontal="center" vertical="center"/>
    </xf>
    <xf numFmtId="0" fontId="32" fillId="27" borderId="6" xfId="4" applyFont="1" applyFill="1" applyBorder="1" applyAlignment="1">
      <alignment horizontal="center" vertical="center" wrapText="1"/>
    </xf>
    <xf numFmtId="0" fontId="32" fillId="27" borderId="9" xfId="4" applyFont="1" applyFill="1" applyBorder="1" applyAlignment="1">
      <alignment horizontal="center" vertical="center" wrapText="1"/>
    </xf>
    <xf numFmtId="0" fontId="32" fillId="27" borderId="7" xfId="4" applyFont="1" applyFill="1" applyBorder="1" applyAlignment="1">
      <alignment horizontal="center" vertical="center"/>
    </xf>
    <xf numFmtId="0" fontId="32" fillId="27" borderId="8" xfId="4" applyFont="1" applyFill="1" applyBorder="1" applyAlignment="1">
      <alignment horizontal="center" vertical="center"/>
    </xf>
    <xf numFmtId="0" fontId="32" fillId="27" borderId="11" xfId="4" applyFont="1" applyFill="1" applyBorder="1" applyAlignment="1">
      <alignment horizontal="center" vertical="center"/>
    </xf>
    <xf numFmtId="44" fontId="39" fillId="0" borderId="6" xfId="83" applyFont="1" applyFill="1" applyBorder="1" applyAlignment="1">
      <alignment horizontal="center" vertical="center"/>
    </xf>
    <xf numFmtId="44" fontId="39" fillId="0" borderId="9" xfId="83" applyFont="1" applyFill="1" applyBorder="1" applyAlignment="1">
      <alignment horizontal="center" vertical="center"/>
    </xf>
    <xf numFmtId="169" fontId="38" fillId="28" borderId="10" xfId="1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164" fontId="38" fillId="3" borderId="10" xfId="1" applyFont="1" applyFill="1" applyBorder="1" applyAlignment="1">
      <alignment horizontal="center" vertical="center"/>
    </xf>
    <xf numFmtId="44" fontId="39" fillId="0" borderId="20" xfId="83" applyFont="1" applyBorder="1" applyAlignment="1">
      <alignment horizontal="center" vertical="center"/>
    </xf>
    <xf numFmtId="44" fontId="39" fillId="0" borderId="21" xfId="83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3" fillId="26" borderId="1" xfId="64" applyFont="1" applyFill="1" applyBorder="1" applyAlignment="1">
      <alignment horizontal="center"/>
    </xf>
    <xf numFmtId="0" fontId="43" fillId="26" borderId="35" xfId="64" applyFont="1" applyFill="1" applyBorder="1" applyAlignment="1">
      <alignment horizontal="center"/>
    </xf>
    <xf numFmtId="0" fontId="43" fillId="26" borderId="36" xfId="64" applyFont="1" applyFill="1" applyBorder="1" applyAlignment="1">
      <alignment horizontal="center"/>
    </xf>
    <xf numFmtId="0" fontId="44" fillId="26" borderId="4" xfId="64" applyFont="1" applyFill="1" applyBorder="1" applyAlignment="1">
      <alignment horizontal="center"/>
    </xf>
    <xf numFmtId="0" fontId="44" fillId="26" borderId="5" xfId="64" applyFont="1" applyFill="1" applyBorder="1" applyAlignment="1">
      <alignment horizontal="center"/>
    </xf>
    <xf numFmtId="0" fontId="44" fillId="26" borderId="37" xfId="64" applyFont="1" applyFill="1" applyBorder="1" applyAlignment="1">
      <alignment horizontal="center"/>
    </xf>
    <xf numFmtId="0" fontId="44" fillId="26" borderId="0" xfId="64" applyFont="1" applyFill="1" applyAlignment="1">
      <alignment horizontal="right"/>
    </xf>
    <xf numFmtId="0" fontId="43" fillId="0" borderId="0" xfId="64" applyFont="1" applyAlignment="1">
      <alignment horizontal="center"/>
    </xf>
    <xf numFmtId="0" fontId="44" fillId="28" borderId="7" xfId="64" applyFont="1" applyFill="1" applyBorder="1" applyAlignment="1">
      <alignment horizontal="right" vertical="top"/>
    </xf>
    <xf numFmtId="0" fontId="44" fillId="28" borderId="11" xfId="64" applyFont="1" applyFill="1" applyBorder="1" applyAlignment="1">
      <alignment horizontal="right" vertical="top"/>
    </xf>
    <xf numFmtId="0" fontId="44" fillId="27" borderId="7" xfId="64" applyFont="1" applyFill="1" applyBorder="1" applyAlignment="1">
      <alignment horizontal="center" vertical="center"/>
    </xf>
    <xf numFmtId="0" fontId="44" fillId="27" borderId="11" xfId="64" applyFont="1" applyFill="1" applyBorder="1" applyAlignment="1">
      <alignment horizontal="center" vertical="center"/>
    </xf>
    <xf numFmtId="0" fontId="43" fillId="27" borderId="9" xfId="64" applyFont="1" applyFill="1" applyBorder="1" applyAlignment="1">
      <alignment horizontal="left" wrapText="1"/>
    </xf>
    <xf numFmtId="0" fontId="44" fillId="28" borderId="10" xfId="64" applyFont="1" applyFill="1" applyBorder="1" applyAlignment="1">
      <alignment horizontal="right" vertical="top"/>
    </xf>
    <xf numFmtId="0" fontId="43" fillId="26" borderId="7" xfId="64" applyFont="1" applyFill="1" applyBorder="1" applyAlignment="1">
      <alignment horizontal="right"/>
    </xf>
    <xf numFmtId="0" fontId="43" fillId="26" borderId="11" xfId="64" applyFont="1" applyFill="1" applyBorder="1" applyAlignment="1">
      <alignment horizontal="right"/>
    </xf>
    <xf numFmtId="171" fontId="43" fillId="26" borderId="10" xfId="64" applyNumberFormat="1" applyFont="1" applyFill="1" applyBorder="1" applyAlignment="1">
      <alignment horizontal="right"/>
    </xf>
    <xf numFmtId="0" fontId="43" fillId="26" borderId="0" xfId="64" applyFont="1" applyFill="1" applyAlignment="1">
      <alignment horizontal="center"/>
    </xf>
    <xf numFmtId="2" fontId="44" fillId="28" borderId="10" xfId="64" applyNumberFormat="1" applyFont="1" applyFill="1" applyBorder="1" applyAlignment="1">
      <alignment horizontal="right"/>
    </xf>
    <xf numFmtId="0" fontId="44" fillId="28" borderId="10" xfId="64" applyFont="1" applyFill="1" applyBorder="1" applyAlignment="1">
      <alignment horizontal="right"/>
    </xf>
    <xf numFmtId="0" fontId="43" fillId="26" borderId="10" xfId="64" applyFont="1" applyFill="1" applyBorder="1" applyAlignment="1">
      <alignment horizontal="right"/>
    </xf>
    <xf numFmtId="0" fontId="44" fillId="28" borderId="8" xfId="64" applyFont="1" applyFill="1" applyBorder="1" applyAlignment="1">
      <alignment horizontal="right" vertical="top"/>
    </xf>
    <xf numFmtId="171" fontId="43" fillId="26" borderId="7" xfId="64" applyNumberFormat="1" applyFont="1" applyFill="1" applyBorder="1" applyAlignment="1">
      <alignment horizontal="center"/>
    </xf>
    <xf numFmtId="171" fontId="43" fillId="26" borderId="8" xfId="64" applyNumberFormat="1" applyFont="1" applyFill="1" applyBorder="1" applyAlignment="1">
      <alignment horizontal="center"/>
    </xf>
    <xf numFmtId="171" fontId="43" fillId="26" borderId="11" xfId="64" applyNumberFormat="1" applyFont="1" applyFill="1" applyBorder="1" applyAlignment="1">
      <alignment horizontal="center"/>
    </xf>
    <xf numFmtId="0" fontId="43" fillId="26" borderId="7" xfId="64" applyFont="1" applyFill="1" applyBorder="1" applyAlignment="1">
      <alignment horizontal="center"/>
    </xf>
    <xf numFmtId="0" fontId="43" fillId="26" borderId="11" xfId="64" applyFont="1" applyFill="1" applyBorder="1" applyAlignment="1">
      <alignment horizontal="center"/>
    </xf>
    <xf numFmtId="0" fontId="43" fillId="26" borderId="8" xfId="64" applyFont="1" applyFill="1" applyBorder="1" applyAlignment="1">
      <alignment horizontal="center"/>
    </xf>
    <xf numFmtId="0" fontId="44" fillId="26" borderId="7" xfId="64" applyFont="1" applyFill="1" applyBorder="1" applyAlignment="1">
      <alignment horizontal="right"/>
    </xf>
    <xf numFmtId="0" fontId="44" fillId="26" borderId="8" xfId="64" applyFont="1" applyFill="1" applyBorder="1" applyAlignment="1">
      <alignment horizontal="right"/>
    </xf>
    <xf numFmtId="0" fontId="44" fillId="26" borderId="11" xfId="64" applyFont="1" applyFill="1" applyBorder="1" applyAlignment="1">
      <alignment horizontal="right"/>
    </xf>
    <xf numFmtId="2" fontId="43" fillId="28" borderId="10" xfId="64" applyNumberFormat="1" applyFont="1" applyFill="1" applyBorder="1" applyAlignment="1">
      <alignment horizontal="right"/>
    </xf>
    <xf numFmtId="0" fontId="43" fillId="28" borderId="10" xfId="64" applyFont="1" applyFill="1" applyBorder="1" applyAlignment="1">
      <alignment horizontal="right"/>
    </xf>
    <xf numFmtId="171" fontId="43" fillId="28" borderId="10" xfId="64" applyNumberFormat="1" applyFont="1" applyFill="1" applyBorder="1" applyAlignment="1">
      <alignment horizontal="right"/>
    </xf>
    <xf numFmtId="0" fontId="31" fillId="26" borderId="0" xfId="64" applyFont="1" applyFill="1" applyAlignment="1">
      <alignment horizontal="center" wrapText="1"/>
    </xf>
    <xf numFmtId="0" fontId="44" fillId="27" borderId="9" xfId="64" applyFont="1" applyFill="1" applyBorder="1" applyAlignment="1">
      <alignment horizontal="left" wrapText="1"/>
    </xf>
    <xf numFmtId="0" fontId="43" fillId="26" borderId="7" xfId="64" applyFont="1" applyFill="1" applyBorder="1" applyAlignment="1">
      <alignment horizontal="center" vertical="top"/>
    </xf>
    <xf numFmtId="0" fontId="43" fillId="26" borderId="8" xfId="64" applyFont="1" applyFill="1" applyBorder="1" applyAlignment="1">
      <alignment horizontal="center" vertical="top"/>
    </xf>
    <xf numFmtId="0" fontId="43" fillId="26" borderId="11" xfId="64" applyFont="1" applyFill="1" applyBorder="1" applyAlignment="1">
      <alignment horizontal="center" vertical="top"/>
    </xf>
    <xf numFmtId="0" fontId="43" fillId="26" borderId="7" xfId="64" applyFont="1" applyFill="1" applyBorder="1" applyAlignment="1">
      <alignment horizontal="right" vertical="top"/>
    </xf>
    <xf numFmtId="0" fontId="43" fillId="26" borderId="11" xfId="64" applyFont="1" applyFill="1" applyBorder="1" applyAlignment="1">
      <alignment horizontal="right" vertical="top"/>
    </xf>
    <xf numFmtId="171" fontId="43" fillId="26" borderId="7" xfId="64" applyNumberFormat="1" applyFont="1" applyFill="1" applyBorder="1" applyAlignment="1">
      <alignment horizontal="center" vertical="top"/>
    </xf>
    <xf numFmtId="171" fontId="43" fillId="26" borderId="8" xfId="64" applyNumberFormat="1" applyFont="1" applyFill="1" applyBorder="1" applyAlignment="1">
      <alignment horizontal="center" vertical="top"/>
    </xf>
    <xf numFmtId="171" fontId="43" fillId="26" borderId="11" xfId="64" applyNumberFormat="1" applyFont="1" applyFill="1" applyBorder="1" applyAlignment="1">
      <alignment horizontal="center" vertical="top"/>
    </xf>
  </cellXfs>
  <cellStyles count="86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4 4" xfId="84" xr:uid="{00000000-0005-0000-0000-000034000000}"/>
    <cellStyle name="Normal 5" xfId="76" xr:uid="{00000000-0005-0000-0000-000035000000}"/>
    <cellStyle name="Normal 6" xfId="75" xr:uid="{00000000-0005-0000-0000-000036000000}"/>
    <cellStyle name="Normal 7" xfId="81" xr:uid="{00000000-0005-0000-0000-000037000000}"/>
    <cellStyle name="Normal_Replanilhamento T-1 - 18-02-08" xfId="4" xr:uid="{00000000-0005-0000-0000-000038000000}"/>
    <cellStyle name="Note" xfId="47" xr:uid="{00000000-0005-0000-0000-000039000000}"/>
    <cellStyle name="Note 2" xfId="67" xr:uid="{00000000-0005-0000-0000-00003A000000}"/>
    <cellStyle name="Output" xfId="48" xr:uid="{00000000-0005-0000-0000-00003B000000}"/>
    <cellStyle name="Percent 2" xfId="49" xr:uid="{00000000-0005-0000-0000-00003C000000}"/>
    <cellStyle name="Percent 2 2" xfId="68" xr:uid="{00000000-0005-0000-0000-00003D000000}"/>
    <cellStyle name="Porcentagem" xfId="85" builtinId="5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Separador de milhares 2" xfId="2" xr:uid="{00000000-0005-0000-0000-000042000000}"/>
    <cellStyle name="Separador de milhares 2 2" xfId="63" xr:uid="{00000000-0005-0000-0000-000043000000}"/>
    <cellStyle name="Separador de milhares 2 3" xfId="78" xr:uid="{00000000-0005-0000-0000-000044000000}"/>
    <cellStyle name="Separador de milhares 3" xfId="52" xr:uid="{00000000-0005-0000-0000-000045000000}"/>
    <cellStyle name="Separador de milhares 3 2" xfId="71" xr:uid="{00000000-0005-0000-0000-000046000000}"/>
    <cellStyle name="Separador de milhares 6" xfId="59" xr:uid="{00000000-0005-0000-0000-000047000000}"/>
    <cellStyle name="Separador de milhares 6 2" xfId="73" xr:uid="{00000000-0005-0000-0000-000048000000}"/>
    <cellStyle name="Separador de milhares_Replanilhamento T-1 - 18-02-08" xfId="5" xr:uid="{00000000-0005-0000-0000-000049000000}"/>
    <cellStyle name="Title" xfId="53" xr:uid="{00000000-0005-0000-0000-00004A000000}"/>
    <cellStyle name="Título 1 1" xfId="54" xr:uid="{00000000-0005-0000-0000-00004B000000}"/>
    <cellStyle name="Título 1 1 1" xfId="55" xr:uid="{00000000-0005-0000-0000-00004C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Warning Text" xfId="56" xr:uid="{00000000-0005-0000-0000-000054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66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30</xdr:row>
      <xdr:rowOff>0</xdr:rowOff>
    </xdr:from>
    <xdr:to>
      <xdr:col>1</xdr:col>
      <xdr:colOff>495300</xdr:colOff>
      <xdr:row>30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30</xdr:row>
      <xdr:rowOff>0</xdr:rowOff>
    </xdr:from>
    <xdr:to>
      <xdr:col>1</xdr:col>
      <xdr:colOff>781050</xdr:colOff>
      <xdr:row>30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615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30</xdr:row>
      <xdr:rowOff>0</xdr:rowOff>
    </xdr:from>
    <xdr:to>
      <xdr:col>1</xdr:col>
      <xdr:colOff>2590800</xdr:colOff>
      <xdr:row>30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59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30</xdr:row>
      <xdr:rowOff>0</xdr:rowOff>
    </xdr:from>
    <xdr:to>
      <xdr:col>1</xdr:col>
      <xdr:colOff>3733800</xdr:colOff>
      <xdr:row>30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89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30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615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30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59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30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615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30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59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300107" y="12219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80407" y="12219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30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615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30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5907" y="12219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46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8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300107" y="13743214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4625" name="Text Box 130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626" name="Text Box 131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7" name="Text Box 132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28" name="Text Box 133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29" name="Text Box 134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0" name="Text Box 135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1" name="Text Box 136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632" name="Text Box 137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3" name="Text Box 138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4" name="Text Box 139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35" name="Text Box 140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6" name="Text Box 141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7" name="Text Box 142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638" name="Text Box 143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39" name="Text Box 144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0" name="Text Box 145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41" name="Text Box 146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42" name="Text Box 147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3" name="Text Box 148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4" name="Text Box 149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45" name="Text Box 15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6" name="Text Box 15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7" name="Text Box 152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48" name="Text Box 153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49" name="Text Box 154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0" name="Text Box 155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51" name="Text Box 156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2" name="Text Box 157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3" name="Text Box 158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54" name="Text Box 159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5" name="Text Box 160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6" name="Text Box 161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57" name="Text Box 162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58" name="Text Box 163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59" name="Text Box 164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0" name="Text Box 165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61" name="Text Box 166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2" name="Text Box 167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3" name="Text Box 168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64" name="Text Box 169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5" name="Text Box 170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6" name="Text Box 171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67" name="Text Box 172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8" name="Text Box 173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69" name="Text Box 174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70" name="Text Box 175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1" name="Text Box 176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2" name="Text Box 177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673" name="Text Box 178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4" name="Text Box 179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5" name="Text Box 180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676" name="Text Box 208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77" name="Text Box 209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8" name="Text Box 210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79" name="Text Box 211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80" name="Text Box 212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1" name="Text Box 213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2" name="Text Box 214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83" name="Text Box 215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4" name="Text Box 216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5" name="Text Box 217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686" name="Text Box 218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7" name="Text Box 219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88" name="Text Box 220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89" name="Text Box 221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0" name="Text Box 222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1" name="Text Box 223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92" name="Text Box 224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3" name="Text Box 225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4" name="Text Box 226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95" name="Text Box 227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96" name="Text Box 228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7" name="Text Box 229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698" name="Text Box 230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699" name="Text Box 231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0" name="Text Box 232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1" name="Text Box 233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02" name="Text Box 234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3" name="Text Box 235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4" name="Text Box 236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05" name="Text Box 237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06" name="Text Box 238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7" name="Text Box 239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08" name="Text Box 240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09" name="Text Box 241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0" name="Text Box 242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1" name="Text Box 243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12" name="Text Box 244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3" name="Text Box 245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4" name="Text Box 246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15" name="Text Box 247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16" name="Text Box 248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7" name="Text Box 249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18" name="Text Box 250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19" name="Text Box 251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0" name="Text Box 252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1" name="Text Box 253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22" name="Text Box 254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3" name="Text Box 255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4" name="Text Box 256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725" name="Text Box 257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26" name="Text Box 258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7" name="Text Box 259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28" name="Text Box 260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29" name="Text Box 261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0" name="Text Box 262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1" name="Text Box 263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32" name="Text Box 264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3" name="Text Box 265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4" name="Text Box 266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35" name="Text Box 267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36" name="Text Box 268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7" name="Text Box 269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38" name="Text Box 270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39" name="Text Box 271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0" name="Text Box 272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1" name="Text Box 273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42" name="Text Box 274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3" name="Text Box 275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4" name="Text Box 276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4745" name="Text Box 277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46" name="Text Box 278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7" name="Text Box 279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48" name="Text Box 280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49" name="Text Box 281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0" name="Text Box 282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1" name="Text Box 283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52" name="Text Box 284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3" name="Text Box 28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4" name="Text Box 28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55" name="Text Box 28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6" name="Text Box 28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7" name="Text Box 28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58" name="Text Box 29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59" name="Text Box 29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0" name="Text Box 29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61" name="Text Box 29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2" name="Text Box 29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3" name="Text Box 295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64" name="Text Box 296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65" name="Text Box 297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6" name="Text Box 298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7" name="Text Box 299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68" name="Text Box 300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69" name="Text Box 301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0" name="Text Box 302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71" name="Text Box 303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2" name="Text Box 304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3" name="Text Box 305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74" name="Text Box 306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5" name="Text Box 307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6" name="Text Box 308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77" name="Text Box 336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78" name="Text Box 337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79" name="Text Box 338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0" name="Text Box 339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81" name="Text Box 340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2" name="Text Box 341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3" name="Text Box 342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84" name="Text Box 343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5" name="Text Box 344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6" name="Text Box 345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787" name="Text Box 373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788" name="Text Box 374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89" name="Text Box 375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0" name="Text Box 376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791" name="Text Box 377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2" name="Text Box 378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3" name="Text Box 379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794" name="Text Box 380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5" name="Text Box 381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6" name="Text Box 382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797" name="Text Box 410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798" name="Text Box 411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799" name="Text Box 412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0" name="Text Box 413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01" name="Text Box 414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2" name="Text Box 415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3" name="Text Box 416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04" name="Text Box 417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5" name="Text Box 418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6" name="Text Box 419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07" name="Text Box 44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8" name="Text Box 44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09" name="Text Box 449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10" name="Text Box 450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1" name="Text Box 451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2" name="Text Box 452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13" name="Text Box 453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4" name="Text Box 454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5" name="Text Box 455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16" name="Text Box 456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17" name="Text Box 457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8" name="Text Box 458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19" name="Text Box 459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20" name="Text Box 460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1" name="Text Box 461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2" name="Text Box 462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23" name="Text Box 463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4" name="Text Box 464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5" name="Text Box 465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26" name="Text Box 466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27" name="Text Box 467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8" name="Text Box 468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29" name="Text Box 469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30" name="Text Box 470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1" name="Text Box 471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2" name="Text Box 472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33" name="Text Box 473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4" name="Text Box 474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5" name="Text Box 475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36" name="Text Box 476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7" name="Text Box 477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38" name="Text Box 478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39" name="Text Box 479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0" name="Text Box 480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1" name="Text Box 481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42" name="Text Box 482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3" name="Text Box 483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4" name="Text Box 484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45" name="Text Box 485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46" name="Text Box 486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7" name="Text Box 487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48" name="Text Box 488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49" name="Text Box 489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0" name="Text Box 490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1" name="Text Box 491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52" name="Text Box 492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3" name="Text Box 493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4" name="Text Box 494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55" name="Text Box 49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56" name="Text Box 49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7" name="Text Box 49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58" name="Text Box 49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59" name="Text Box 49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0" name="Text Box 50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1" name="Text Box 50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62" name="Text Box 50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3" name="Text Box 50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4" name="Text Box 50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4865" name="Text Box 505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6" name="Text Box 506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7" name="Text Box 507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68" name="Text Box 508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69" name="Text Box 509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0" name="Text Box 510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71" name="Text Box 511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2" name="Text Box 512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3" name="Text Box 513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74" name="Text Box 514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75" name="Text Box 515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6" name="Text Box 516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7" name="Text Box 517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78" name="Text Box 518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79" name="Text Box 519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0" name="Text Box 520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81" name="Text Box 521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2" name="Text Box 522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3" name="Text Box 523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84" name="Text Box 524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85" name="Text Box 525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6" name="Text Box 526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7" name="Text Box 527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88" name="Text Box 528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89" name="Text Box 529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0" name="Text Box 530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91" name="Text Box 531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2" name="Text Box 532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3" name="Text Box 533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4894" name="Text Box 534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895" name="Text Box 535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6" name="Text Box 536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7" name="Text Box 537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898" name="Text Box 538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899" name="Text Box 539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0" name="Text Box 540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01" name="Text Box 541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2" name="Text Box 542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3" name="Text Box 543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04" name="Text Box 544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5" name="Text Box 545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6" name="Text Box 546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07" name="Text Box 547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8" name="Text Box 548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09" name="Text Box 549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10" name="Text Box 550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11" name="Text Box 551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2" name="Text Box 552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3" name="Text Box 553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14" name="Text Box 554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5" name="Text Box 555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6" name="Text Box 556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17" name="Text Box 557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8" name="Text Box 558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19" name="Text Box 559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20" name="Text Box 560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21" name="Text Box 561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2" name="Text Box 562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3" name="Text Box 563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24" name="Text Box 564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5" name="Text Box 565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6" name="Text Box 566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27" name="Text Box 567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8" name="Text Box 568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29" name="Text Box 569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30" name="Text Box 570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31" name="Text Box 571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2" name="Text Box 572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3" name="Text Box 573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34" name="Text Box 574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5" name="Text Box 575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6" name="Text Box 576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37" name="Text Box 577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8" name="Text Box 578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39" name="Text Box 579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40" name="Text Box 580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1" name="Text Box 581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2" name="Text Box 582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43" name="Text Box 583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4" name="Text Box 584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5" name="Text Box 585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46" name="Text Box 586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47" name="Text Box 587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8" name="Text Box 588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49" name="Text Box 589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50" name="Text Box 590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1" name="Text Box 591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2" name="Text Box 592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53" name="Text Box 593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4" name="Text Box 594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5" name="Text Box 595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56" name="Text Box 596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57" name="Text Box 597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8" name="Text Box 598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59" name="Text Box 599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60" name="Text Box 600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1" name="Text Box 601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2" name="Text Box 602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63" name="Text Box 603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4" name="Text Box 604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5" name="Text Box 605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4966" name="Text Box 606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67" name="Text Box 607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8" name="Text Box 608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69" name="Text Box 609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70" name="Text Box 610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1" name="Text Box 611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2" name="Text Box 612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73" name="Text Box 613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4" name="Text Box 614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5" name="Text Box 615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76" name="Text Box 616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7" name="Text Box 617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78" name="Text Box 618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79" name="Text Box 619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0" name="Text Box 620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1" name="Text Box 621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82" name="Text Box 622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83" name="Text Box 623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4" name="Text Box 624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5" name="Text Box 625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86" name="Text Box 626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7" name="Text Box 627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88" name="Text Box 628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89" name="Text Box 629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0" name="Text Box 630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1" name="Text Box 631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92" name="Text Box 632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93" name="Text Box 633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4" name="Text Box 634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5" name="Text Box 635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96" name="Text Box 636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7" name="Text Box 637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4998" name="Text Box 638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4999" name="Text Box 639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0" name="Text Box 640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1" name="Text Box 641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002" name="Text Box 642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3" name="Text Box 643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4" name="Text Box 644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05" name="Text Box 645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6" name="Text Box 646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7" name="Text Box 647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08" name="Text Box 648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09" name="Text Box 649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0" name="Text Box 650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11" name="Text Box 651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12" name="Text Box 652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3" name="Text Box 653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4" name="Text Box 654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15" name="Text Box 655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6" name="Text Box 656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7" name="Text Box 657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18" name="Text Box 658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19" name="Text Box 659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0" name="Text Box 660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21" name="Text Box 661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2" name="Text Box 662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3" name="Text Box 663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24" name="Text Box 664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5" name="Text Box 665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6" name="Text Box 666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27" name="Text Box 667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8" name="Text Box 668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29" name="Text Box 669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30" name="Text Box 670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31" name="Text Box 671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2" name="Text Box 672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3" name="Text Box 673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34" name="Text Box 674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5" name="Text Box 675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6" name="Text Box 676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37" name="Text Box 677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8" name="Text Box 678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39" name="Text Box 679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40" name="Text Box 680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1" name="Text Box 681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2" name="Text Box 682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43" name="Text Box 683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4" name="Text Box 684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5" name="Text Box 685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46" name="Text Box 686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7" name="Text Box 687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48" name="Text Box 688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49" name="Text Box 689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50" name="Text Box 690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1" name="Text Box 691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2" name="Text Box 692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53" name="Text Box 693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4" name="Text Box 694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5" name="Text Box 695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56" name="Text Box 696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7" name="Text Box 697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58" name="Text Box 698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59" name="Text Box 699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60" name="Text Box 700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1" name="Text Box 701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2" name="Text Box 702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63" name="Text Box 703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4" name="Text Box 704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5" name="Text Box 705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66" name="Text Box 706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67" name="Text Box 707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8" name="Text Box 708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69" name="Text Box 709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70" name="Text Box 710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1" name="Text Box 711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2" name="Text Box 712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73" name="Text Box 713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4" name="Text Box 714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5" name="Text Box 715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076" name="Text Box 716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77" name="Text Box 717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8" name="Text Box 718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79" name="Text Box 719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80" name="Text Box 720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1" name="Text Box 721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2" name="Text Box 722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83" name="Text Box 723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84" name="Text Box 724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5" name="Text Box 725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6" name="Text Box 726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87" name="Text Box 727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8" name="Text Box 728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89" name="Text Box 729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90" name="Text Box 730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1" name="Text Box 731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2" name="Text Box 732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093" name="Text Box 733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94" name="Text Box 734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5" name="Text Box 735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6" name="Text Box 736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097" name="Text Box 737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8" name="Text Box 738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099" name="Text Box 739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00" name="Text Box 740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01" name="Text Box 741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2" name="Text Box 742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3" name="Text Box 743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04" name="Text Box 744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5" name="Text Box 745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6" name="Text Box 746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07" name="Text Box 747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8" name="Text Box 748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09" name="Text Box 749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10" name="Text Box 750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1" name="Text Box 751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2" name="Text Box 752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13" name="Text Box 753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4" name="Text Box 754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5" name="Text Box 755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16" name="Text Box 756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7" name="Text Box 757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18" name="Text Box 758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19" name="Text Box 759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20" name="Text Box 760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1" name="Text Box 76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2" name="Text Box 76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23" name="Text Box 76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4" name="Text Box 76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5" name="Text Box 76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26" name="Text Box 766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7" name="Text Box 767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28" name="Text Box 768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29" name="Text Box 769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0" name="Text Box 77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1" name="Text Box 771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32" name="Text Box 772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3" name="Text Box 773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4" name="Text Box 774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35" name="Text Box 775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6" name="Text Box 776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37" name="Text Box 777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38" name="Text Box 778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39" name="Text Box 779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0" name="Text Box 780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1" name="Text Box 781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42" name="Text Box 782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3" name="Text Box 783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4" name="Text Box 784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45" name="Text Box 785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6" name="Text Box 786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7" name="Text Box 787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48" name="Text Box 788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49" name="Text Box 789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0" name="Text Box 790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51" name="Text Box 791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2" name="Text Box 792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3" name="Text Box 793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54" name="Text Box 794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5" name="Text Box 795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6" name="Text Box 796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57" name="Text Box 797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58" name="Text Box 798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59" name="Text Box 799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0" name="Text Box 800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61" name="Text Box 801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2" name="Text Box 802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3" name="Text Box 803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64" name="Text Box 804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5" name="Text Box 805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6" name="Text Box 806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67" name="Text Box 807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8" name="Text Box 808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69" name="Text Box 809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70" name="Text Box 810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1" name="Text Box 811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2" name="Text Box 812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73" name="Text Box 813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4" name="Text Box 814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5" name="Text Box 815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76" name="Text Box 816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77" name="Text Box 817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8" name="Text Box 818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79" name="Text Box 819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80" name="Text Box 820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1" name="Text Box 821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2" name="Text Box 822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83" name="Text Box 823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4" name="Text Box 824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5" name="Text Box 825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186" name="Text Box 826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7" name="Text Box 827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88" name="Text Box 828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89" name="Text Box 829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0" name="Text Box 830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1" name="Text Box 831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92" name="Text Box 832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3" name="Text Box 833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4" name="Text Box 834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95" name="Text Box 835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96" name="Text Box 836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7" name="Text Box 837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198" name="Text Box 838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199" name="Text Box 839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0" name="Text Box 840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1" name="Text Box 841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02" name="Text Box 842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3" name="Text Box 843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4" name="Text Box 844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05" name="Text Box 845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6" name="Text Box 846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7" name="Text Box 847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08" name="Text Box 848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09" name="Text Box 849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0" name="Text Box 850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11" name="Text Box 851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2" name="Text Box 852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3" name="Text Box 853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14" name="Text Box 854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15" name="Text Box 855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6" name="Text Box 856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7" name="Text Box 857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18" name="Text Box 858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19" name="Text Box 859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20" name="Text Box 860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21" name="Text Box 861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22" name="Text Box 862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23" name="Text Box 863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24" name="Text Box 864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25" name="Text Box 865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26" name="Text Box 866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27" name="Text Box 867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46</xdr:row>
      <xdr:rowOff>0</xdr:rowOff>
    </xdr:from>
    <xdr:ext cx="0" cy="38100"/>
    <xdr:sp macro="" textlink="">
      <xdr:nvSpPr>
        <xdr:cNvPr id="5228" name="Text Box 868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 txBox="1">
          <a:spLocks noChangeArrowheads="1"/>
        </xdr:cNvSpPr>
      </xdr:nvSpPr>
      <xdr:spPr bwMode="auto">
        <a:xfrm>
          <a:off x="136615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46</xdr:row>
      <xdr:rowOff>0</xdr:rowOff>
    </xdr:from>
    <xdr:ext cx="0" cy="38100"/>
    <xdr:sp macro="" textlink="">
      <xdr:nvSpPr>
        <xdr:cNvPr id="5229" name="Text Box 869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 txBox="1">
          <a:spLocks noChangeArrowheads="1"/>
        </xdr:cNvSpPr>
      </xdr:nvSpPr>
      <xdr:spPr bwMode="auto">
        <a:xfrm>
          <a:off x="3175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46</xdr:row>
      <xdr:rowOff>0</xdr:rowOff>
    </xdr:from>
    <xdr:ext cx="0" cy="38100"/>
    <xdr:sp macro="" textlink="">
      <xdr:nvSpPr>
        <xdr:cNvPr id="5230" name="Text Box 870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 txBox="1">
          <a:spLocks noChangeArrowheads="1"/>
        </xdr:cNvSpPr>
      </xdr:nvSpPr>
      <xdr:spPr bwMode="auto">
        <a:xfrm>
          <a:off x="4318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1" name="Text Box 101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2" name="Text Box 102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5233" name="Text Box 130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234" name="Text Box 131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5" name="Text Box 132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6" name="Text Box 133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37" name="Text Box 134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8" name="Text Box 135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39" name="Text Box 136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240" name="Text Box 137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1" name="Text Box 138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2" name="Text Box 139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43" name="Text Box 140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4" name="Text Box 141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5" name="Text Box 142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246" name="Text Box 143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7" name="Text Box 144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48" name="Text Box 145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49" name="Text Box 146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250" name="Text Box 147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1" name="Text Box 148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2" name="Text Box 149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53" name="Text Box 150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4" name="Text Box 151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5" name="Text Box 152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256" name="Text Box 153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7" name="Text Box 154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58" name="Text Box 155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59" name="Text Box 156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0" name="Text Box 157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1" name="Text Box 158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262" name="Text Box 159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3" name="Text Box 160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4" name="Text Box 161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65" name="Text Box 162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66" name="Text Box 163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7" name="Text Box 164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68" name="Text Box 165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69" name="Text Box 166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0" name="Text Box 167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1" name="Text Box 168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72" name="Text Box 169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3" name="Text Box 170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4" name="Text Box 171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75" name="Text Box 172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6" name="Text Box 173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7" name="Text Box 174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78" name="Text Box 175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79" name="Text Box 176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0" name="Text Box 177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281" name="Text Box 178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2" name="Text Box 179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3" name="Text Box 180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284" name="Text Box 208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85" name="Text Box 209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6" name="Text Box 210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7" name="Text Box 211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88" name="Text Box 212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89" name="Text Box 213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0" name="Text Box 214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91" name="Text Box 215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2" name="Text Box 216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3" name="Text Box 217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294" name="Text Box 218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5" name="Text Box 219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6" name="Text Box 220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297" name="Text Box 221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8" name="Text Box 222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299" name="Text Box 223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00" name="Text Box 224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1" name="Text Box 225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2" name="Text Box 226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03" name="Text Box 227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04" name="Text Box 228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5" name="Text Box 229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6" name="Text Box 230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07" name="Text Box 231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8" name="Text Box 232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09" name="Text Box 233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10" name="Text Box 234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1" name="Text Box 235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2" name="Text Box 236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13" name="Text Box 237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14" name="Text Box 238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5" name="Text Box 239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6" name="Text Box 240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17" name="Text Box 241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8" name="Text Box 242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19" name="Text Box 243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20" name="Text Box 244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1" name="Text Box 245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2" name="Text Box 246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23" name="Text Box 247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24" name="Text Box 248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5" name="Text Box 249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6" name="Text Box 250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27" name="Text Box 251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8" name="Text Box 25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29" name="Text Box 253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30" name="Text Box 254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1" name="Text Box 255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2" name="Text Box 256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333" name="Text Box 257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34" name="Text Box 258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5" name="Text Box 259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6" name="Text Box 260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37" name="Text Box 261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8" name="Text Box 262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39" name="Text Box 263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40" name="Text Box 264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1" name="Text Box 265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2" name="Text Box 266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43" name="Text Box 267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44" name="Text Box 268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5" name="Text Box 269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6" name="Text Box 270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47" name="Text Box 271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8" name="Text Box 272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49" name="Text Box 273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50" name="Text Box 274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1" name="Text Box 275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2" name="Text Box 276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353" name="Text Box 277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54" name="Text Box 278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5" name="Text Box 279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6" name="Text Box 280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57" name="Text Box 281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8" name="Text Box 282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59" name="Text Box 283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60" name="Text Box 284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1" name="Text Box 285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2" name="Text Box 286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63" name="Text Box 287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4" name="Text Box 288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5" name="Text Box 289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66" name="Text Box 290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7" name="Text Box 291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68" name="Text Box 292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69" name="Text Box 293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0" name="Text Box 294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1" name="Text Box 295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72" name="Text Box 296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73" name="Text Box 297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4" name="Text Box 298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5" name="Text Box 299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76" name="Text Box 300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7" name="Text Box 301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78" name="Text Box 302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79" name="Text Box 303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0" name="Text Box 304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1" name="Text Box 305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82" name="Text Box 306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3" name="Text Box 307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4" name="Text Box 308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85" name="Text Box 336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86" name="Text Box 337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7" name="Text Box 338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88" name="Text Box 339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89" name="Text Box 340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0" name="Text Box 341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1" name="Text Box 342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92" name="Text Box 343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3" name="Text Box 344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4" name="Text Box 345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395" name="Text Box 373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396" name="Text Box 374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7" name="Text Box 375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398" name="Text Box 376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399" name="Text Box 377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0" name="Text Box 378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1" name="Text Box 379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402" name="Text Box 380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3" name="Text Box 381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4" name="Text Box 382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405" name="Text Box 410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06" name="Text Box 411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7" name="Text Box 412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08" name="Text Box 413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09" name="Text Box 414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0" name="Text Box 415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1" name="Text Box 416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12" name="Text Box 417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3" name="Text Box 418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4" name="Text Box 419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15" name="Text Box 447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6" name="Text Box 448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7" name="Text Box 449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18" name="Text Box 450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19" name="Text Box 451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0" name="Text Box 452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21" name="Text Box 453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2" name="Text Box 454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3" name="Text Box 455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24" name="Text Box 456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25" name="Text Box 457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6" name="Text Box 458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7" name="Text Box 459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28" name="Text Box 460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29" name="Text Box 461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0" name="Text Box 462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31" name="Text Box 463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2" name="Text Box 464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3" name="Text Box 465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34" name="Text Box 466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35" name="Text Box 467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6" name="Text Box 468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7" name="Text Box 469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38" name="Text Box 470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39" name="Text Box 471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0" name="Text Box 472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41" name="Text Box 473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2" name="Text Box 474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3" name="Text Box 475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44" name="Text Box 476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5" name="Text Box 477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6" name="Text Box 478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47" name="Text Box 479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8" name="Text Box 480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49" name="Text Box 481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50" name="Text Box 482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1" name="Text Box 483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2" name="Text Box 484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53" name="Text Box 485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54" name="Text Box 486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5" name="Text Box 487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6" name="Text Box 488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57" name="Text Box 489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8" name="Text Box 490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59" name="Text Box 491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60" name="Text Box 492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1" name="Text Box 493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2" name="Text Box 494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63" name="Text Box 495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64" name="Text Box 496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5" name="Text Box 497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6" name="Text Box 498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67" name="Text Box 499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8" name="Text Box 500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69" name="Text Box 501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70" name="Text Box 502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1" name="Text Box 503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2" name="Text Box 504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5473" name="Text Box 505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4" name="Text Box 506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5" name="Text Box 507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76" name="Text Box 508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7" name="Text Box 509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78" name="Text Box 510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79" name="Text Box 511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0" name="Text Box 512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1" name="Text Box 513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82" name="Text Box 514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83" name="Text Box 515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4" name="Text Box 516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5" name="Text Box 517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86" name="Text Box 518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7" name="Text Box 519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88" name="Text Box 520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89" name="Text Box 521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0" name="Text Box 522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1" name="Text Box 523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92" name="Text Box 524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93" name="Text Box 525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4" name="Text Box 526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5" name="Text Box 527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96" name="Text Box 528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7" name="Text Box 529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498" name="Text Box 530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499" name="Text Box 531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0" name="Text Box 532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1" name="Text Box 533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502" name="Text Box 534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03" name="Text Box 535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4" name="Text Box 536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5" name="Text Box 537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06" name="Text Box 538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7" name="Text Box 539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08" name="Text Box 540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09" name="Text Box 541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0" name="Text Box 542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1" name="Text Box 543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12" name="Text Box 544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3" name="Text Box 545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4" name="Text Box 546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15" name="Text Box 547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6" name="Text Box 548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17" name="Text Box 549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18" name="Text Box 550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19" name="Text Box 551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0" name="Text Box 552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1" name="Text Box 553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22" name="Text Box 554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3" name="Text Box 555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4" name="Text Box 556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25" name="Text Box 557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6" name="Text Box 558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27" name="Text Box 559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28" name="Text Box 560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29" name="Text Box 561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0" name="Text Box 562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1" name="Text Box 563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32" name="Text Box 564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3" name="Text Box 565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4" name="Text Box 566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35" name="Text Box 567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6" name="Text Box 568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37" name="Text Box 569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38" name="Text Box 570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39" name="Text Box 571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0" name="Text Box 572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1" name="Text Box 573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42" name="Text Box 574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3" name="Text Box 575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4" name="Text Box 576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45" name="Text Box 577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6" name="Text Box 578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7" name="Text Box 579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48" name="Text Box 580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49" name="Text Box 581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0" name="Text Box 582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51" name="Text Box 583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2" name="Text Box 584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3" name="Text Box 585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54" name="Text Box 586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55" name="Text Box 587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6" name="Text Box 588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7" name="Text Box 589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58" name="Text Box 590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59" name="Text Box 591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0" name="Text Box 592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61" name="Text Box 593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2" name="Text Box 594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3" name="Text Box 595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64" name="Text Box 596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65" name="Text Box 597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6" name="Text Box 598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7" name="Text Box 599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68" name="Text Box 600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69" name="Text Box 601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0" name="Text Box 602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71" name="Text Box 603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2" name="Text Box 604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3" name="Text Box 605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574" name="Text Box 606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75" name="Text Box 607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6" name="Text Box 608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7" name="Text Box 609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78" name="Text Box 610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79" name="Text Box 611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0" name="Text Box 612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81" name="Text Box 613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2" name="Text Box 614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3" name="Text Box 615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84" name="Text Box 616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5" name="Text Box 617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6" name="Text Box 618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87" name="Text Box 619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8" name="Text Box 620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89" name="Text Box 621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90" name="Text Box 622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91" name="Text Box 623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2" name="Text Box 624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3" name="Text Box 625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94" name="Text Box 626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5" name="Text Box 627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6" name="Text Box 628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597" name="Text Box 629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8" name="Text Box 630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599" name="Text Box 631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600" name="Text Box 632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601" name="Text Box 633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2" name="Text Box 634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3" name="Text Box 635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604" name="Text Box 636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5" name="Text Box 637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6" name="Text Box 638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607" name="Text Box 639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8" name="Text Box 640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09" name="Text Box 641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610" name="Text Box 642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1" name="Text Box 643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2" name="Text Box 644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13" name="Text Box 645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4" name="Text Box 646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5" name="Text Box 647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16" name="Text Box 648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7" name="Text Box 649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18" name="Text Box 650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19" name="Text Box 651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20" name="Text Box 652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1" name="Text Box 653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2" name="Text Box 654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23" name="Text Box 655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4" name="Text Box 656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5" name="Text Box 657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26" name="Text Box 658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7" name="Text Box 659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28" name="Text Box 660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29" name="Text Box 661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0" name="Text Box 662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1" name="Text Box 663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32" name="Text Box 664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3" name="Text Box 665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4" name="Text Box 666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35" name="Text Box 667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6" name="Text Box 668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37" name="Text Box 669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38" name="Text Box 670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39" name="Text Box 671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0" name="Text Box 672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1" name="Text Box 673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42" name="Text Box 674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3" name="Text Box 675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4" name="Text Box 676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45" name="Text Box 677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6" name="Text Box 678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7" name="Text Box 679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48" name="Text Box 680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49" name="Text Box 681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0" name="Text Box 682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51" name="Text Box 683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2" name="Text Box 684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3" name="Text Box 685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54" name="Text Box 686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5" name="Text Box 687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6" name="Text Box 688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57" name="Text Box 689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58" name="Text Box 690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59" name="Text Box 691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0" name="Text Box 692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61" name="Text Box 693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2" name="Text Box 694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3" name="Text Box 695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64" name="Text Box 696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5" name="Text Box 697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6" name="Text Box 698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667" name="Text Box 699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68" name="Text Box 700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69" name="Text Box 701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0" name="Text Box 702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71" name="Text Box 703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2" name="Text Box 704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3" name="Text Box 705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74" name="Text Box 706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75" name="Text Box 707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6" name="Text Box 708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7" name="Text Box 709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78" name="Text Box 710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79" name="Text Box 711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0" name="Text Box 712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81" name="Text Box 713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2" name="Text Box 714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3" name="Text Box 715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684" name="Text Box 716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85" name="Text Box 717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6" name="Text Box 718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7" name="Text Box 719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88" name="Text Box 720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89" name="Text Box 721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0" name="Text Box 722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91" name="Text Box 723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92" name="Text Box 724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3" name="Text Box 725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4" name="Text Box 726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95" name="Text Box 727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6" name="Text Box 728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7" name="Text Box 729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698" name="Text Box 730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699" name="Text Box 731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00" name="Text Box 732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01" name="Text Box 733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02" name="Text Box 734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03" name="Text Box 735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04" name="Text Box 736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05" name="Text Box 737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06" name="Text Box 738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07" name="Text Box 739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08" name="Text Box 740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09" name="Text Box 741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0" name="Text Box 742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1" name="Text Box 743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12" name="Text Box 744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3" name="Text Box 745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4" name="Text Box 746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15" name="Text Box 747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6" name="Text Box 748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7" name="Text Box 749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18" name="Text Box 750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19" name="Text Box 751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0" name="Text Box 752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21" name="Text Box 753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2" name="Text Box 754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3" name="Text Box 755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24" name="Text Box 756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5" name="Text Box 757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6" name="Text Box 758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27" name="Text Box 759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28" name="Text Box 760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29" name="Text Box 761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0" name="Text Box 762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31" name="Text Box 763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2" name="Text Box 764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3" name="Text Box 765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34" name="Text Box 766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5" name="Text Box 767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6" name="Text Box 768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37" name="Text Box 769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8" name="Text Box 770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39" name="Text Box 771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40" name="Text Box 772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1" name="Text Box 773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2" name="Text Box 774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43" name="Text Box 775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4" name="Text Box 776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5" name="Text Box 777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46" name="Text Box 778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47" name="Text Box 779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8" name="Text Box 780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49" name="Text Box 781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50" name="Text Box 782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1" name="Text Box 783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2" name="Text Box 784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53" name="Text Box 785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4" name="Text Box 786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5" name="Text Box 787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56" name="Text Box 788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7" name="Text Box 789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58" name="Text Box 790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59" name="Text Box 791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0" name="Text Box 792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1" name="Text Box 793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62" name="Text Box 794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3" name="Text Box 795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4" name="Text Box 796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65" name="Text Box 797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66" name="Text Box 798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7" name="Text Box 799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68" name="Text Box 800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69" name="Text Box 801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0" name="Text Box 802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1" name="Text Box 803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72" name="Text Box 804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3" name="Text Box 805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4" name="Text Box 806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75" name="Text Box 807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6" name="Text Box 808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7" name="Text Box 809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78" name="Text Box 810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79" name="Text Box 811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0" name="Text Box 812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81" name="Text Box 813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2" name="Text Box 814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3" name="Text Box 815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84" name="Text Box 816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85" name="Text Box 817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6" name="Text Box 818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7" name="Text Box 819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88" name="Text Box 820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89" name="Text Box 821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0" name="Text Box 822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91" name="Text Box 823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2" name="Text Box 824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3" name="Text Box 825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794" name="Text Box 826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5" name="Text Box 827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6" name="Text Box 828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797" name="Text Box 829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8" name="Text Box 830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799" name="Text Box 831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00" name="Text Box 832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1" name="Text Box 833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2" name="Text Box 834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03" name="Text Box 835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04" name="Text Box 836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5" name="Text Box 837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6" name="Text Box 838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07" name="Text Box 839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8" name="Text Box 840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09" name="Text Box 841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10" name="Text Box 842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1" name="Text Box 843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2" name="Text Box 844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13" name="Text Box 845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4" name="Text Box 846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5" name="Text Box 847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16" name="Text Box 848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7" name="Text Box 849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18" name="Text Box 850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19" name="Text Box 851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0" name="Text Box 852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1" name="Text Box 853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22" name="Text Box 854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23" name="Text Box 855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4" name="Text Box 856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5" name="Text Box 857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26" name="Text Box 858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7" name="Text Box 859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28" name="Text Box 860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29" name="Text Box 861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0" name="Text Box 862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1" name="Text Box 863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32" name="Text Box 864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3" name="Text Box 865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4" name="Text Box 866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35" name="Text Box 867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6" name="Text Box 868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7" name="Text Box 869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8" name="Text Box 870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39" name="Text Box 101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0" name="Text Box 102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5841" name="Text Box 130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842" name="Text Box 13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3" name="Text Box 132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4" name="Text Box 133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45" name="Text Box 134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6" name="Text Box 135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7" name="Text Box 136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848" name="Text Box 137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49" name="Text Box 138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0" name="Text Box 139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51" name="Text Box 14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2" name="Text Box 141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3" name="Text Box 142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854" name="Text Box 143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5" name="Text Box 14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6" name="Text Box 145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57" name="Text Box 14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858" name="Text Box 147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59" name="Text Box 148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0" name="Text Box 149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61" name="Text Box 15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2" name="Text Box 151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3" name="Text Box 15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864" name="Text Box 15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5" name="Text Box 154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6" name="Text Box 155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67" name="Text Box 156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8" name="Text Box 157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69" name="Text Box 15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870" name="Text Box 15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1" name="Text Box 160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2" name="Text Box 161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73" name="Text Box 162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74" name="Text Box 163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5" name="Text Box 164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6" name="Text Box 165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77" name="Text Box 166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8" name="Text Box 167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79" name="Text Box 16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80" name="Text Box 16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1" name="Text Box 17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2" name="Text Box 17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83" name="Text Box 17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4" name="Text Box 17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5" name="Text Box 17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86" name="Text Box 17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7" name="Text Box 17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88" name="Text Box 177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889" name="Text Box 178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0" name="Text Box 179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1" name="Text Box 18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5892" name="Text Box 208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93" name="Text Box 209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4" name="Text Box 210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5" name="Text Box 211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96" name="Text Box 212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7" name="Text Box 213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898" name="Text Box 214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899" name="Text Box 215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0" name="Text Box 216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1" name="Text Box 217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02" name="Text Box 218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3" name="Text Box 219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4" name="Text Box 220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05" name="Text Box 221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6" name="Text Box 222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7" name="Text Box 223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08" name="Text Box 224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09" name="Text Box 225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0" name="Text Box 226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11" name="Text Box 227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12" name="Text Box 228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3" name="Text Box 229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4" name="Text Box 230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15" name="Text Box 231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6" name="Text Box 232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7" name="Text Box 233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18" name="Text Box 234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19" name="Text Box 235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0" name="Text Box 236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21" name="Text Box 237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22" name="Text Box 238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3" name="Text Box 239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4" name="Text Box 240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25" name="Text Box 241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6" name="Text Box 242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7" name="Text Box 243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28" name="Text Box 244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29" name="Text Box 245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0" name="Text Box 246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31" name="Text Box 247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32" name="Text Box 248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3" name="Text Box 249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4" name="Text Box 250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35" name="Text Box 251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6" name="Text Box 252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7" name="Text Box 253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38" name="Text Box 254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39" name="Text Box 255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0" name="Text Box 256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5941" name="Text Box 257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42" name="Text Box 258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3" name="Text Box 259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4" name="Text Box 260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45" name="Text Box 261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6" name="Text Box 262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7" name="Text Box 263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48" name="Text Box 264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49" name="Text Box 265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0" name="Text Box 266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51" name="Text Box 267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52" name="Text Box 268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3" name="Text Box 269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4" name="Text Box 270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55" name="Text Box 271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6" name="Text Box 272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7" name="Text Box 273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58" name="Text Box 274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59" name="Text Box 275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0" name="Text Box 276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5961" name="Text Box 277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62" name="Text Box 278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3" name="Text Box 279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4" name="Text Box 280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65" name="Text Box 281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6" name="Text Box 282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7" name="Text Box 283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68" name="Text Box 284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69" name="Text Box 285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0" name="Text Box 286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71" name="Text Box 287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2" name="Text Box 288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3" name="Text Box 289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74" name="Text Box 290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5" name="Text Box 291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6" name="Text Box 292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77" name="Text Box 293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8" name="Text Box 294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79" name="Text Box 295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80" name="Text Box 296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81" name="Text Box 297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2" name="Text Box 298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3" name="Text Box 299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84" name="Text Box 300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5" name="Text Box 301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6" name="Text Box 302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87" name="Text Box 303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8" name="Text Box 304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89" name="Text Box 305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90" name="Text Box 306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1" name="Text Box 307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2" name="Text Box 308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93" name="Text Box 336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94" name="Text Box 337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5" name="Text Box 338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6" name="Text Box 339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5997" name="Text Box 340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8" name="Text Box 341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5999" name="Text Box 342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000" name="Text Box 343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1" name="Text Box 344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2" name="Text Box 345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003" name="Text Box 373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004" name="Text Box 374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5" name="Text Box 375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6" name="Text Box 376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007" name="Text Box 377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8" name="Text Box 378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09" name="Text Box 379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010" name="Text Box 380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1" name="Text Box 381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2" name="Text Box 382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013" name="Text Box 410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14" name="Text Box 411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5" name="Text Box 412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6" name="Text Box 413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17" name="Text Box 414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8" name="Text Box 415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19" name="Text Box 416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20" name="Text Box 417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1" name="Text Box 418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2" name="Text Box 419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23" name="Text Box 447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4" name="Text Box 448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5" name="Text Box 449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26" name="Text Box 450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7" name="Text Box 451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28" name="Text Box 452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29" name="Text Box 453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0" name="Text Box 454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1" name="Text Box 455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32" name="Text Box 456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33" name="Text Box 457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4" name="Text Box 458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5" name="Text Box 459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36" name="Text Box 460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7" name="Text Box 461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38" name="Text Box 462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39" name="Text Box 463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0" name="Text Box 464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1" name="Text Box 465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42" name="Text Box 466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43" name="Text Box 467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4" name="Text Box 468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5" name="Text Box 469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46" name="Text Box 470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7" name="Text Box 471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48" name="Text Box 472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49" name="Text Box 473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0" name="Text Box 474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1" name="Text Box 475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52" name="Text Box 476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3" name="Text Box 477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4" name="Text Box 478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55" name="Text Box 479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6" name="Text Box 480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7" name="Text Box 481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58" name="Text Box 482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59" name="Text Box 483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0" name="Text Box 484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61" name="Text Box 485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62" name="Text Box 486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3" name="Text Box 487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4" name="Text Box 488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65" name="Text Box 489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6" name="Text Box 490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7" name="Text Box 491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68" name="Text Box 492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69" name="Text Box 493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0" name="Text Box 494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71" name="Text Box 495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72" name="Text Box 496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3" name="Text Box 497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4" name="Text Box 498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75" name="Text Box 499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6" name="Text Box 500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7" name="Text Box 501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78" name="Text Box 502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79" name="Text Box 503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0" name="Text Box 504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081" name="Text Box 505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2" name="Text Box 506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3" name="Text Box 507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84" name="Text Box 508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5" name="Text Box 509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6" name="Text Box 510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87" name="Text Box 511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8" name="Text Box 512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89" name="Text Box 513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90" name="Text Box 514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91" name="Text Box 515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2" name="Text Box 516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3" name="Text Box 517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94" name="Text Box 518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5" name="Text Box 519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6" name="Text Box 520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097" name="Text Box 521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8" name="Text Box 522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099" name="Text Box 523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100" name="Text Box 524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101" name="Text Box 525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2" name="Text Box 526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3" name="Text Box 527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104" name="Text Box 528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5" name="Text Box 529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6" name="Text Box 530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107" name="Text Box 531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8" name="Text Box 532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09" name="Text Box 533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110" name="Text Box 534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11" name="Text Box 535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2" name="Text Box 536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3" name="Text Box 537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14" name="Text Box 538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5" name="Text Box 539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6" name="Text Box 540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17" name="Text Box 541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8" name="Text Box 542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19" name="Text Box 543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20" name="Text Box 544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1" name="Text Box 545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2" name="Text Box 546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23" name="Text Box 547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4" name="Text Box 548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5" name="Text Box 549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26" name="Text Box 550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27" name="Text Box 551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8" name="Text Box 552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29" name="Text Box 553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30" name="Text Box 554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1" name="Text Box 555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2" name="Text Box 556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33" name="Text Box 557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4" name="Text Box 558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5" name="Text Box 559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36" name="Text Box 560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37" name="Text Box 561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8" name="Text Box 562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39" name="Text Box 563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40" name="Text Box 564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1" name="Text Box 565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2" name="Text Box 566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43" name="Text Box 567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4" name="Text Box 568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5" name="Text Box 569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46" name="Text Box 570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47" name="Text Box 571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8" name="Text Box 572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49" name="Text Box 573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50" name="Text Box 574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1" name="Text Box 575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2" name="Text Box 576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53" name="Text Box 577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4" name="Text Box 578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5" name="Text Box 579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56" name="Text Box 580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7" name="Text Box 581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58" name="Text Box 582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59" name="Text Box 583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0" name="Text Box 584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1" name="Text Box 585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62" name="Text Box 586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63" name="Text Box 587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4" name="Text Box 588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5" name="Text Box 589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66" name="Text Box 590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7" name="Text Box 591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68" name="Text Box 592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69" name="Text Box 593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0" name="Text Box 594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1" name="Text Box 595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72" name="Text Box 596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73" name="Text Box 597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4" name="Text Box 598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5" name="Text Box 599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76" name="Text Box 600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7" name="Text Box 601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78" name="Text Box 602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79" name="Text Box 603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0" name="Text Box 604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1" name="Text Box 605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182" name="Text Box 606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83" name="Text Box 607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4" name="Text Box 608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5" name="Text Box 609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86" name="Text Box 610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7" name="Text Box 611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88" name="Text Box 612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89" name="Text Box 613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0" name="Text Box 614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1" name="Text Box 615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92" name="Text Box 616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3" name="Text Box 617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4" name="Text Box 618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95" name="Text Box 619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6" name="Text Box 620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197" name="Text Box 621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98" name="Text Box 622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199" name="Text Box 623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0" name="Text Box 624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1" name="Text Box 625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02" name="Text Box 626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3" name="Text Box 627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4" name="Text Box 628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05" name="Text Box 629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6" name="Text Box 630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07" name="Text Box 631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08" name="Text Box 632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09" name="Text Box 633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0" name="Text Box 634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1" name="Text Box 635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12" name="Text Box 636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3" name="Text Box 637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4" name="Text Box 638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15" name="Text Box 639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6" name="Text Box 640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7" name="Text Box 641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218" name="Text Box 642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19" name="Text Box 643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0" name="Text Box 644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21" name="Text Box 645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2" name="Text Box 646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3" name="Text Box 647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24" name="Text Box 648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5" name="Text Box 649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6" name="Text Box 650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27" name="Text Box 651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28" name="Text Box 652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29" name="Text Box 653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0" name="Text Box 654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31" name="Text Box 655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2" name="Text Box 656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3" name="Text Box 657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34" name="Text Box 658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5" name="Text Box 659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6" name="Text Box 660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37" name="Text Box 661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8" name="Text Box 662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39" name="Text Box 663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40" name="Text Box 664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1" name="Text Box 665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2" name="Text Box 666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43" name="Text Box 667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4" name="Text Box 668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5" name="Text Box 669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46" name="Text Box 670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47" name="Text Box 671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8" name="Text Box 672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49" name="Text Box 673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50" name="Text Box 674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1" name="Text Box 675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2" name="Text Box 676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53" name="Text Box 677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4" name="Text Box 678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5" name="Text Box 679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56" name="Text Box 680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7" name="Text Box 681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58" name="Text Box 682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59" name="Text Box 683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0" name="Text Box 684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1" name="Text Box 685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62" name="Text Box 686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3" name="Text Box 687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4" name="Text Box 688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65" name="Text Box 689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66" name="Text Box 690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7" name="Text Box 691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68" name="Text Box 692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69" name="Text Box 693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0" name="Text Box 694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1" name="Text Box 695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72" name="Text Box 696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3" name="Text Box 697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4" name="Text Box 698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275" name="Text Box 699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76" name="Text Box 700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7" name="Text Box 701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78" name="Text Box 702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79" name="Text Box 703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0" name="Text Box 704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1" name="Text Box 705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82" name="Text Box 706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83" name="Text Box 707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4" name="Text Box 708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5" name="Text Box 709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86" name="Text Box 710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7" name="Text Box 711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88" name="Text Box 712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89" name="Text Box 713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0" name="Text Box 714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1" name="Text Box 715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292" name="Text Box 716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93" name="Text Box 717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4" name="Text Box 718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5" name="Text Box 719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96" name="Text Box 720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7" name="Text Box 721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298" name="Text Box 722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299" name="Text Box 723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00" name="Text Box 724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1" name="Text Box 725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2" name="Text Box 726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03" name="Text Box 727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4" name="Text Box 728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5" name="Text Box 729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06" name="Text Box 730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7" name="Text Box 731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08" name="Text Box 732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09" name="Text Box 733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10" name="Text Box 734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1" name="Text Box 735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2" name="Text Box 736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13" name="Text Box 737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4" name="Text Box 738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5" name="Text Box 739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16" name="Text Box 740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17" name="Text Box 741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8" name="Text Box 742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19" name="Text Box 743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20" name="Text Box 744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1" name="Text Box 745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2" name="Text Box 746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23" name="Text Box 747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4" name="Text Box 748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5" name="Text Box 749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26" name="Text Box 750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7" name="Text Box 751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28" name="Text Box 752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29" name="Text Box 753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0" name="Text Box 754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1" name="Text Box 755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32" name="Text Box 756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3" name="Text Box 757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4" name="Text Box 758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35" name="Text Box 759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36" name="Text Box 760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7" name="Text Box 761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38" name="Text Box 762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39" name="Text Box 763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0" name="Text Box 764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1" name="Text Box 765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42" name="Text Box 766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3" name="Text Box 767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4" name="Text Box 768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45" name="Text Box 769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6" name="Text Box 770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7" name="Text Box 771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48" name="Text Box 772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49" name="Text Box 773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0" name="Text Box 774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51" name="Text Box 775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2" name="Text Box 776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3" name="Text Box 777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54" name="Text Box 778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55" name="Text Box 779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6" name="Text Box 780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7" name="Text Box 781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58" name="Text Box 782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59" name="Text Box 783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0" name="Text Box 784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61" name="Text Box 785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2" name="Text Box 786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3" name="Text Box 787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64" name="Text Box 788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5" name="Text Box 789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6" name="Text Box 790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67" name="Text Box 791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8" name="Text Box 792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69" name="Text Box 793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70" name="Text Box 794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1" name="Text Box 795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2" name="Text Box 796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73" name="Text Box 797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74" name="Text Box 798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5" name="Text Box 799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6" name="Text Box 800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77" name="Text Box 801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8" name="Text Box 802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79" name="Text Box 803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80" name="Text Box 804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1" name="Text Box 805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2" name="Text Box 806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383" name="Text Box 807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4" name="Text Box 808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5" name="Text Box 809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86" name="Text Box 810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7" name="Text Box 811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88" name="Text Box 812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89" name="Text Box 813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0" name="Text Box 814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1" name="Text Box 815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92" name="Text Box 816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93" name="Text Box 817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4" name="Text Box 818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5" name="Text Box 819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96" name="Text Box 820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7" name="Text Box 821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398" name="Text Box 822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399" name="Text Box 823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0" name="Text Box 824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1" name="Text Box 825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402" name="Text Box 826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3" name="Text Box 827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4" name="Text Box 828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05" name="Text Box 829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6" name="Text Box 830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7" name="Text Box 831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08" name="Text Box 832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09" name="Text Box 833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0" name="Text Box 834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11" name="Text Box 835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12" name="Text Box 836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3" name="Text Box 837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4" name="Text Box 838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15" name="Text Box 839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6" name="Text Box 840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7" name="Text Box 841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18" name="Text Box 842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19" name="Text Box 843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0" name="Text Box 844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21" name="Text Box 845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2" name="Text Box 846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3" name="Text Box 847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24" name="Text Box 848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5" name="Text Box 849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6" name="Text Box 850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27" name="Text Box 851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8" name="Text Box 852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29" name="Text Box 853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30" name="Text Box 854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31" name="Text Box 855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2" name="Text Box 856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3" name="Text Box 857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34" name="Text Box 858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5" name="Text Box 859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6" name="Text Box 860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37" name="Text Box 861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8" name="Text Box 862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39" name="Text Box 863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40" name="Text Box 864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41" name="Text Box 865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42" name="Text Box 866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43" name="Text Box 867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46</xdr:row>
      <xdr:rowOff>0</xdr:rowOff>
    </xdr:from>
    <xdr:ext cx="0" cy="38100"/>
    <xdr:sp macro="" textlink="">
      <xdr:nvSpPr>
        <xdr:cNvPr id="6444" name="Text Box 868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>
          <a:spLocks noChangeArrowheads="1"/>
        </xdr:cNvSpPr>
      </xdr:nvSpPr>
      <xdr:spPr bwMode="auto">
        <a:xfrm>
          <a:off x="136615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46</xdr:row>
      <xdr:rowOff>0</xdr:rowOff>
    </xdr:from>
    <xdr:ext cx="0" cy="38100"/>
    <xdr:sp macro="" textlink="">
      <xdr:nvSpPr>
        <xdr:cNvPr id="6445" name="Text Box 869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>
          <a:spLocks noChangeArrowheads="1"/>
        </xdr:cNvSpPr>
      </xdr:nvSpPr>
      <xdr:spPr bwMode="auto">
        <a:xfrm>
          <a:off x="3175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46" name="Text Box 101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47" name="Text Box 102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6448" name="Text Box 130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449" name="Text Box 131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0" name="Text Box 132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1" name="Text Box 133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52" name="Text Box 134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3" name="Text Box 135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4" name="Text Box 136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455" name="Text Box 137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6" name="Text Box 138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7" name="Text Box 139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58" name="Text Box 140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59" name="Text Box 141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0" name="Text Box 142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461" name="Text Box 143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2" name="Text Box 144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3" name="Text Box 145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64" name="Text Box 146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465" name="Text Box 147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6" name="Text Box 148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7" name="Text Box 149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68" name="Text Box 150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69" name="Text Box 151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0" name="Text Box 152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471" name="Text Box 153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2" name="Text Box 154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3" name="Text Box 155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74" name="Text Box 156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5" name="Text Box 157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6" name="Text Box 158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477" name="Text Box 159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8" name="Text Box 160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79" name="Text Box 161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80" name="Text Box 162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81" name="Text Box 163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2" name="Text Box 164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3" name="Text Box 165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84" name="Text Box 166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5" name="Text Box 167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6" name="Text Box 168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87" name="Text Box 169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8" name="Text Box 170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89" name="Text Box 171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90" name="Text Box 172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1" name="Text Box 173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2" name="Text Box 174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493" name="Text Box 175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4" name="Text Box 176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5" name="Text Box 177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496" name="Text Box 178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7" name="Text Box 179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498" name="Text Box 180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499" name="Text Box 20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00" name="Text Box 209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1" name="Text Box 21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2" name="Text Box 21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03" name="Text Box 212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4" name="Text Box 213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5" name="Text Box 21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06" name="Text Box 215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7" name="Text Box 21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08" name="Text Box 217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09" name="Text Box 21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0" name="Text Box 219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1" name="Text Box 220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12" name="Text Box 221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3" name="Text Box 222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4" name="Text Box 223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15" name="Text Box 224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6" name="Text Box 225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17" name="Text Box 226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18" name="Text Box 227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19" name="Text Box 228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0" name="Text Box 229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1" name="Text Box 230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22" name="Text Box 23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3" name="Text Box 232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4" name="Text Box 233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25" name="Text Box 234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6" name="Text Box 235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27" name="Text Box 236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28" name="Text Box 237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29" name="Text Box 238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0" name="Text Box 239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1" name="Text Box 240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32" name="Text Box 241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3" name="Text Box 242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4" name="Text Box 24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35" name="Text Box 244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6" name="Text Box 245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37" name="Text Box 246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38" name="Text Box 247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39" name="Text Box 248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0" name="Text Box 249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1" name="Text Box 250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42" name="Text Box 25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3" name="Text Box 25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4" name="Text Box 25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45" name="Text Box 25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6" name="Text Box 25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47" name="Text Box 25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548" name="Text Box 257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49" name="Text Box 258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0" name="Text Box 259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1" name="Text Box 260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52" name="Text Box 261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3" name="Text Box 262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4" name="Text Box 263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55" name="Text Box 264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6" name="Text Box 26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57" name="Text Box 26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58" name="Text Box 267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59" name="Text Box 26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0" name="Text Box 269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1" name="Text Box 27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62" name="Text Box 27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3" name="Text Box 272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4" name="Text Box 273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65" name="Text Box 274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6" name="Text Box 275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67" name="Text Box 276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568" name="Text Box 277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69" name="Text Box 278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0" name="Text Box 279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1" name="Text Box 280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72" name="Text Box 281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3" name="Text Box 282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4" name="Text Box 283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75" name="Text Box 284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6" name="Text Box 285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7" name="Text Box 286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78" name="Text Box 287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79" name="Text Box 288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0" name="Text Box 289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81" name="Text Box 290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2" name="Text Box 291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3" name="Text Box 292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84" name="Text Box 293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5" name="Text Box 294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6" name="Text Box 295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87" name="Text Box 296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88" name="Text Box 297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89" name="Text Box 298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0" name="Text Box 299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91" name="Text Box 300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2" name="Text Box 301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3" name="Text Box 30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94" name="Text Box 303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5" name="Text Box 304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6" name="Text Box 305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597" name="Text Box 306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8" name="Text Box 307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599" name="Text Box 308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600" name="Text Box 336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601" name="Text Box 337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2" name="Text Box 338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3" name="Text Box 339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604" name="Text Box 340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5" name="Text Box 341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6" name="Text Box 342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607" name="Text Box 343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8" name="Text Box 344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09" name="Text Box 345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610" name="Text Box 373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611" name="Text Box 374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2" name="Text Box 375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3" name="Text Box 376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614" name="Text Box 377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5" name="Text Box 378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6" name="Text Box 379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617" name="Text Box 380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8" name="Text Box 381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19" name="Text Box 382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620" name="Text Box 410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21" name="Text Box 411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2" name="Text Box 412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3" name="Text Box 413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24" name="Text Box 414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5" name="Text Box 415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6" name="Text Box 416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27" name="Text Box 417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8" name="Text Box 418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29" name="Text Box 419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30" name="Text Box 447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1" name="Text Box 448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2" name="Text Box 449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33" name="Text Box 450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4" name="Text Box 451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5" name="Text Box 452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36" name="Text Box 453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7" name="Text Box 454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38" name="Text Box 455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39" name="Text Box 456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40" name="Text Box 457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1" name="Text Box 458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2" name="Text Box 459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43" name="Text Box 460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4" name="Text Box 461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5" name="Text Box 462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46" name="Text Box 463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7" name="Text Box 464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48" name="Text Box 465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49" name="Text Box 466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50" name="Text Box 467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1" name="Text Box 468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2" name="Text Box 469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53" name="Text Box 470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4" name="Text Box 471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5" name="Text Box 472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56" name="Text Box 473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7" name="Text Box 474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58" name="Text Box 475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59" name="Text Box 476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0" name="Text Box 477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1" name="Text Box 478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62" name="Text Box 479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3" name="Text Box 480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4" name="Text Box 481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65" name="Text Box 482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6" name="Text Box 483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67" name="Text Box 484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68" name="Text Box 485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69" name="Text Box 486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0" name="Text Box 487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1" name="Text Box 488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72" name="Text Box 489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3" name="Text Box 490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4" name="Text Box 491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75" name="Text Box 492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6" name="Text Box 493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77" name="Text Box 494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78" name="Text Box 495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79" name="Text Box 496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0" name="Text Box 497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1" name="Text Box 498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82" name="Text Box 499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3" name="Text Box 500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4" name="Text Box 501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85" name="Text Box 502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6" name="Text Box 503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7" name="Text Box 504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6688" name="Text Box 505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89" name="Text Box 506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0" name="Text Box 507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91" name="Text Box 508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2" name="Text Box 509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3" name="Text Box 510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94" name="Text Box 511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5" name="Text Box 512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6" name="Text Box 513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97" name="Text Box 514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698" name="Text Box 515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699" name="Text Box 516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0" name="Text Box 517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01" name="Text Box 518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2" name="Text Box 519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3" name="Text Box 520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04" name="Text Box 521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5" name="Text Box 522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6" name="Text Box 523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07" name="Text Box 524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08" name="Text Box 525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09" name="Text Box 526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0" name="Text Box 527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11" name="Text Box 528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2" name="Text Box 529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3" name="Text Box 530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14" name="Text Box 531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5" name="Text Box 532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6" name="Text Box 533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717" name="Text Box 534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18" name="Text Box 535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19" name="Text Box 536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0" name="Text Box 537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21" name="Text Box 538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2" name="Text Box 539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3" name="Text Box 540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24" name="Text Box 541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5" name="Text Box 542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6" name="Text Box 543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27" name="Text Box 544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8" name="Text Box 545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29" name="Text Box 546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30" name="Text Box 547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1" name="Text Box 548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2" name="Text Box 549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33" name="Text Box 550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34" name="Text Box 551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5" name="Text Box 552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6" name="Text Box 553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37" name="Text Box 554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8" name="Text Box 555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39" name="Text Box 556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40" name="Text Box 557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1" name="Text Box 558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2" name="Text Box 559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43" name="Text Box 560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44" name="Text Box 561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5" name="Text Box 562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6" name="Text Box 563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47" name="Text Box 564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8" name="Text Box 565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49" name="Text Box 566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50" name="Text Box 567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1" name="Text Box 568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2" name="Text Box 569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53" name="Text Box 570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54" name="Text Box 571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5" name="Text Box 572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6" name="Text Box 573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57" name="Text Box 574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8" name="Text Box 575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59" name="Text Box 576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60" name="Text Box 577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1" name="Text Box 578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2" name="Text Box 579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63" name="Text Box 580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4" name="Text Box 581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5" name="Text Box 582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66" name="Text Box 583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7" name="Text Box 584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68" name="Text Box 585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69" name="Text Box 586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70" name="Text Box 587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1" name="Text Box 588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2" name="Text Box 589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73" name="Text Box 590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4" name="Text Box 591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5" name="Text Box 592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76" name="Text Box 593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7" name="Text Box 594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78" name="Text Box 595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79" name="Text Box 596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80" name="Text Box 597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1" name="Text Box 598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2" name="Text Box 599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83" name="Text Box 600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4" name="Text Box 601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5" name="Text Box 602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86" name="Text Box 603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7" name="Text Box 604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88" name="Text Box 605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789" name="Text Box 606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790" name="Text Box 607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1" name="Text Box 608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2" name="Text Box 609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793" name="Text Box 610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4" name="Text Box 611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5" name="Text Box 612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796" name="Text Box 613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7" name="Text Box 614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798" name="Text Box 615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799" name="Text Box 616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0" name="Text Box 617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1" name="Text Box 618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02" name="Text Box 619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3" name="Text Box 620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4" name="Text Box 621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05" name="Text Box 622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06" name="Text Box 623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7" name="Text Box 624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08" name="Text Box 625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09" name="Text Box 626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0" name="Text Box 627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1" name="Text Box 628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12" name="Text Box 629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3" name="Text Box 630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4" name="Text Box 631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15" name="Text Box 632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16" name="Text Box 633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7" name="Text Box 634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18" name="Text Box 635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19" name="Text Box 636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0" name="Text Box 637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1" name="Text Box 638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22" name="Text Box 639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3" name="Text Box 640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4" name="Text Box 641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6825" name="Text Box 642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6" name="Text Box 643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7" name="Text Box 644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28" name="Text Box 645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29" name="Text Box 646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0" name="Text Box 647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31" name="Text Box 648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2" name="Text Box 649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3" name="Text Box 650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34" name="Text Box 651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35" name="Text Box 652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6" name="Text Box 653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7" name="Text Box 654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38" name="Text Box 655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39" name="Text Box 656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0" name="Text Box 657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41" name="Text Box 658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2" name="Text Box 659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3" name="Text Box 660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44" name="Text Box 661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5" name="Text Box 662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6" name="Text Box 663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47" name="Text Box 664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8" name="Text Box 665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49" name="Text Box 666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50" name="Text Box 667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1" name="Text Box 668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2" name="Text Box 669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53" name="Text Box 670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54" name="Text Box 671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5" name="Text Box 672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6" name="Text Box 673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57" name="Text Box 674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8" name="Text Box 675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59" name="Text Box 676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60" name="Text Box 677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1" name="Text Box 678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2" name="Text Box 679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863" name="Text Box 680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4" name="Text Box 681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5" name="Text Box 682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66" name="Text Box 683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7" name="Text Box 684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68" name="Text Box 685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69" name="Text Box 686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0" name="Text Box 687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1" name="Text Box 688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72" name="Text Box 689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73" name="Text Box 690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4" name="Text Box 691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5" name="Text Box 692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76" name="Text Box 693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7" name="Text Box 694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78" name="Text Box 695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79" name="Text Box 696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0" name="Text Box 697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1" name="Text Box 698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882" name="Text Box 699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83" name="Text Box 700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4" name="Text Box 701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5" name="Text Box 702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86" name="Text Box 703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7" name="Text Box 704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88" name="Text Box 705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89" name="Text Box 706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90" name="Text Box 707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1" name="Text Box 708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2" name="Text Box 709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93" name="Text Box 710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4" name="Text Box 711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5" name="Text Box 712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96" name="Text Box 713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7" name="Text Box 714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898" name="Text Box 715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6899" name="Text Box 716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00" name="Text Box 717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1" name="Text Box 718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2" name="Text Box 719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03" name="Text Box 720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4" name="Text Box 721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5" name="Text Box 722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06" name="Text Box 723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07" name="Text Box 724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8" name="Text Box 725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09" name="Text Box 726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10" name="Text Box 727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1" name="Text Box 728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2" name="Text Box 729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13" name="Text Box 730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4" name="Text Box 731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5" name="Text Box 732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16" name="Text Box 733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17" name="Text Box 734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8" name="Text Box 735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19" name="Text Box 736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20" name="Text Box 737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1" name="Text Box 738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2" name="Text Box 739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23" name="Text Box 740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24" name="Text Box 741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5" name="Text Box 742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6" name="Text Box 743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27" name="Text Box 744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8" name="Text Box 745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29" name="Text Box 746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30" name="Text Box 747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1" name="Text Box 748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2" name="Text Box 749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33" name="Text Box 750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4" name="Text Box 751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5" name="Text Box 752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36" name="Text Box 753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7" name="Text Box 754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38" name="Text Box 755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39" name="Text Box 756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0" name="Text Box 757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1" name="Text Box 758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42" name="Text Box 759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43" name="Text Box 760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4" name="Text Box 761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5" name="Text Box 762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46" name="Text Box 763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7" name="Text Box 764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48" name="Text Box 765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49" name="Text Box 766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0" name="Text Box 767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1" name="Text Box 768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52" name="Text Box 769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3" name="Text Box 770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4" name="Text Box 771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55" name="Text Box 772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6" name="Text Box 773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7" name="Text Box 774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58" name="Text Box 775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59" name="Text Box 776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0" name="Text Box 777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61" name="Text Box 778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62" name="Text Box 779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3" name="Text Box 780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4" name="Text Box 781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65" name="Text Box 782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6" name="Text Box 783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7" name="Text Box 784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68" name="Text Box 785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69" name="Text Box 786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0" name="Text Box 787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71" name="Text Box 788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2" name="Text Box 789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3" name="Text Box 790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74" name="Text Box 791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5" name="Text Box 792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6" name="Text Box 793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77" name="Text Box 794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8" name="Text Box 795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79" name="Text Box 796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80" name="Text Box 797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81" name="Text Box 798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2" name="Text Box 799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3" name="Text Box 800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84" name="Text Box 801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5" name="Text Box 802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6" name="Text Box 803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87" name="Text Box 804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8" name="Text Box 805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89" name="Text Box 806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6990" name="Text Box 807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1" name="Text Box 808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2" name="Text Box 809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93" name="Text Box 810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4" name="Text Box 811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5" name="Text Box 812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96" name="Text Box 813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7" name="Text Box 814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6998" name="Text Box 815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6999" name="Text Box 816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00" name="Text Box 817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1" name="Text Box 818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2" name="Text Box 819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03" name="Text Box 820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4" name="Text Box 821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5" name="Text Box 822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06" name="Text Box 823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7" name="Text Box 824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08" name="Text Box 825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09" name="Text Box 826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0" name="Text Box 827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1" name="Text Box 828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12" name="Text Box 829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3" name="Text Box 830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4" name="Text Box 831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15" name="Text Box 832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6" name="Text Box 833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17" name="Text Box 834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18" name="Text Box 835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19" name="Text Box 836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0" name="Text Box 837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1" name="Text Box 838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22" name="Text Box 839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3" name="Text Box 840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4" name="Text Box 841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25" name="Text Box 842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6" name="Text Box 843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7" name="Text Box 844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28" name="Text Box 845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29" name="Text Box 846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0" name="Text Box 847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31" name="Text Box 848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2" name="Text Box 849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3" name="Text Box 850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34" name="Text Box 851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5" name="Text Box 852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6" name="Text Box 853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37" name="Text Box 854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38" name="Text Box 855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39" name="Text Box 856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0" name="Text Box 857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41" name="Text Box 858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2" name="Text Box 859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3" name="Text Box 860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44" name="Text Box 861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5" name="Text Box 862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6" name="Text Box 863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47" name="Text Box 864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8" name="Text Box 865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49" name="Text Box 866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50" name="Text Box 867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46</xdr:row>
      <xdr:rowOff>0</xdr:rowOff>
    </xdr:from>
    <xdr:ext cx="0" cy="38100"/>
    <xdr:sp macro="" textlink="">
      <xdr:nvSpPr>
        <xdr:cNvPr id="7051" name="Text Box 868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>
          <a:spLocks noChangeArrowheads="1"/>
        </xdr:cNvSpPr>
      </xdr:nvSpPr>
      <xdr:spPr bwMode="auto">
        <a:xfrm>
          <a:off x="136615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46</xdr:row>
      <xdr:rowOff>0</xdr:rowOff>
    </xdr:from>
    <xdr:ext cx="0" cy="38100"/>
    <xdr:sp macro="" textlink="">
      <xdr:nvSpPr>
        <xdr:cNvPr id="7052" name="Text Box 869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>
          <a:spLocks noChangeArrowheads="1"/>
        </xdr:cNvSpPr>
      </xdr:nvSpPr>
      <xdr:spPr bwMode="auto">
        <a:xfrm>
          <a:off x="3175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53" name="Text Box 101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54" name="Text Box 102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162204"/>
    <xdr:sp macro="" textlink="">
      <xdr:nvSpPr>
        <xdr:cNvPr id="7055" name="Text Box 130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056" name="Text Box 131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57" name="Text Box 132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58" name="Text Box 133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59" name="Text Box 134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0" name="Text Box 135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1" name="Text Box 136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062" name="Text Box 137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3" name="Text Box 138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4" name="Text Box 139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65" name="Text Box 140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6" name="Text Box 141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7" name="Text Box 142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068" name="Text Box 143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69" name="Text Box 144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0" name="Text Box 145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71" name="Text Box 146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72" name="Text Box 147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3" name="Text Box 148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4" name="Text Box 149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75" name="Text Box 150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6" name="Text Box 151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7" name="Text Box 152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78" name="Text Box 153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79" name="Text Box 154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0" name="Text Box 155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81" name="Text Box 156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2" name="Text Box 157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3" name="Text Box 158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084" name="Text Box 159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5" name="Text Box 160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6" name="Text Box 161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87" name="Text Box 162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88" name="Text Box 163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89" name="Text Box 164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0" name="Text Box 165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91" name="Text Box 166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2" name="Text Box 167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3" name="Text Box 168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094" name="Text Box 169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5" name="Text Box 170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6" name="Text Box 171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097" name="Text Box 172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8" name="Text Box 173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099" name="Text Box 174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00" name="Text Box 175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1" name="Text Box 176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2" name="Text Box 177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03" name="Text Box 178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4" name="Text Box 179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5" name="Text Box 180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106" name="Text Box 208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07" name="Text Box 209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8" name="Text Box 210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09" name="Text Box 211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10" name="Text Box 212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1" name="Text Box 213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2" name="Text Box 214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13" name="Text Box 215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4" name="Text Box 216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5" name="Text Box 217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16" name="Text Box 218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7" name="Text Box 219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18" name="Text Box 220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19" name="Text Box 221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0" name="Text Box 222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1" name="Text Box 223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22" name="Text Box 224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3" name="Text Box 225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4" name="Text Box 226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25" name="Text Box 227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26" name="Text Box 228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7" name="Text Box 229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28" name="Text Box 230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29" name="Text Box 231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0" name="Text Box 232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1" name="Text Box 233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32" name="Text Box 234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3" name="Text Box 235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4" name="Text Box 236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35" name="Text Box 237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36" name="Text Box 238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7" name="Text Box 239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38" name="Text Box 240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39" name="Text Box 241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0" name="Text Box 242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1" name="Text Box 243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42" name="Text Box 244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3" name="Text Box 245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4" name="Text Box 246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45" name="Text Box 247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46" name="Text Box 248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7" name="Text Box 249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48" name="Text Box 250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49" name="Text Box 251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0" name="Text Box 252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1" name="Text Box 253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52" name="Text Box 254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3" name="Text Box 255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4" name="Text Box 256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155" name="Text Box 257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56" name="Text Box 258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7" name="Text Box 259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58" name="Text Box 260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59" name="Text Box 261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0" name="Text Box 262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1" name="Text Box 263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62" name="Text Box 264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3" name="Text Box 265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4" name="Text Box 266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65" name="Text Box 267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66" name="Text Box 268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7" name="Text Box 269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68" name="Text Box 270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69" name="Text Box 27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0" name="Text Box 27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1" name="Text Box 27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72" name="Text Box 27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3" name="Text Box 27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4" name="Text Box 276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175" name="Text Box 277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76" name="Text Box 278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7" name="Text Box 279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78" name="Text Box 280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79" name="Text Box 281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0" name="Text Box 282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1" name="Text Box 283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82" name="Text Box 284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3" name="Text Box 285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4" name="Text Box 286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85" name="Text Box 287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6" name="Text Box 288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7" name="Text Box 289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88" name="Text Box 290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89" name="Text Box 291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0" name="Text Box 292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91" name="Text Box 293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2" name="Text Box 294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3" name="Text Box 295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94" name="Text Box 296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95" name="Text Box 297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6" name="Text Box 298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7" name="Text Box 299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198" name="Text Box 300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199" name="Text Box 301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0" name="Text Box 302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01" name="Text Box 303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2" name="Text Box 304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3" name="Text Box 305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04" name="Text Box 306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5" name="Text Box 307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6" name="Text Box 308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07" name="Text Box 336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08" name="Text Box 337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09" name="Text Box 338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0" name="Text Box 339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11" name="Text Box 340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2" name="Text Box 341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3" name="Text Box 342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14" name="Text Box 343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5" name="Text Box 344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6" name="Text Box 345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217" name="Text Box 373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218" name="Text Box 374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19" name="Text Box 375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0" name="Text Box 376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221" name="Text Box 377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2" name="Text Box 378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3" name="Text Box 379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224" name="Text Box 380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5" name="Text Box 381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6" name="Text Box 382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227" name="Text Box 410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28" name="Text Box 411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29" name="Text Box 412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0" name="Text Box 413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31" name="Text Box 414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2" name="Text Box 415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3" name="Text Box 416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34" name="Text Box 417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5" name="Text Box 418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6" name="Text Box 419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37" name="Text Box 447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8" name="Text Box 448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39" name="Text Box 449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40" name="Text Box 450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1" name="Text Box 451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2" name="Text Box 452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43" name="Text Box 453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4" name="Text Box 454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5" name="Text Box 455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46" name="Text Box 456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47" name="Text Box 457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8" name="Text Box 458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49" name="Text Box 459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50" name="Text Box 460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1" name="Text Box 461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2" name="Text Box 462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53" name="Text Box 463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4" name="Text Box 464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5" name="Text Box 465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56" name="Text Box 466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57" name="Text Box 467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8" name="Text Box 468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59" name="Text Box 469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60" name="Text Box 470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1" name="Text Box 471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2" name="Text Box 472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63" name="Text Box 473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4" name="Text Box 474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5" name="Text Box 475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66" name="Text Box 476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7" name="Text Box 477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68" name="Text Box 478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69" name="Text Box 479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0" name="Text Box 480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1" name="Text Box 481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72" name="Text Box 482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3" name="Text Box 483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4" name="Text Box 484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75" name="Text Box 485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76" name="Text Box 486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7" name="Text Box 487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78" name="Text Box 488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79" name="Text Box 489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0" name="Text Box 490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1" name="Text Box 491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82" name="Text Box 492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3" name="Text Box 493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4" name="Text Box 494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85" name="Text Box 495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86" name="Text Box 496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7" name="Text Box 497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88" name="Text Box 498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89" name="Text Box 499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0" name="Text Box 500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1" name="Text Box 501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92" name="Text Box 502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3" name="Text Box 503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4" name="Text Box 504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7"/>
    <xdr:sp macro="" textlink="">
      <xdr:nvSpPr>
        <xdr:cNvPr id="7295" name="Text Box 505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6" name="Text Box 506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7" name="Text Box 507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298" name="Text Box 508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299" name="Text Box 509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0" name="Text Box 510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01" name="Text Box 511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2" name="Text Box 512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3" name="Text Box 513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04" name="Text Box 514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05" name="Text Box 515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6" name="Text Box 516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7" name="Text Box 517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08" name="Text Box 518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09" name="Text Box 519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0" name="Text Box 520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11" name="Text Box 521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2" name="Text Box 522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3" name="Text Box 523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14" name="Text Box 524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15" name="Text Box 525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6" name="Text Box 526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7" name="Text Box 527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18" name="Text Box 528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19" name="Text Box 529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0" name="Text Box 530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21" name="Text Box 531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2" name="Text Box 532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3" name="Text Box 533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324" name="Text Box 534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25" name="Text Box 535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6" name="Text Box 536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7" name="Text Box 537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28" name="Text Box 538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29" name="Text Box 539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0" name="Text Box 540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31" name="Text Box 541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2" name="Text Box 542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3" name="Text Box 543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34" name="Text Box 544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5" name="Text Box 545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6" name="Text Box 546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37" name="Text Box 547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8" name="Text Box 548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39" name="Text Box 549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40" name="Text Box 550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41" name="Text Box 551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2" name="Text Box 552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3" name="Text Box 553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44" name="Text Box 554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5" name="Text Box 555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6" name="Text Box 556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47" name="Text Box 557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8" name="Text Box 558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49" name="Text Box 559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50" name="Text Box 560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51" name="Text Box 561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2" name="Text Box 562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3" name="Text Box 563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54" name="Text Box 564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5" name="Text Box 565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6" name="Text Box 566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57" name="Text Box 567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8" name="Text Box 568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59" name="Text Box 569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60" name="Text Box 570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61" name="Text Box 571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2" name="Text Box 572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3" name="Text Box 573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64" name="Text Box 574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5" name="Text Box 575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6" name="Text Box 576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67" name="Text Box 577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8" name="Text Box 578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69" name="Text Box 579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70" name="Text Box 580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1" name="Text Box 581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2" name="Text Box 582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73" name="Text Box 583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4" name="Text Box 584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5" name="Text Box 585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76" name="Text Box 586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77" name="Text Box 587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8" name="Text Box 588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79" name="Text Box 589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80" name="Text Box 590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1" name="Text Box 591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2" name="Text Box 592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83" name="Text Box 593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4" name="Text Box 594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5" name="Text Box 595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86" name="Text Box 596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87" name="Text Box 597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8" name="Text Box 598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89" name="Text Box 599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90" name="Text Box 600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1" name="Text Box 601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2" name="Text Box 602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93" name="Text Box 603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4" name="Text Box 604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5" name="Text Box 605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396" name="Text Box 606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397" name="Text Box 607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8" name="Text Box 608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399" name="Text Box 609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00" name="Text Box 610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1" name="Text Box 611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2" name="Text Box 612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03" name="Text Box 613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4" name="Text Box 614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5" name="Text Box 615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06" name="Text Box 616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7" name="Text Box 617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08" name="Text Box 618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09" name="Text Box 619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0" name="Text Box 620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1" name="Text Box 621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12" name="Text Box 622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13" name="Text Box 623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4" name="Text Box 624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5" name="Text Box 625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16" name="Text Box 626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7" name="Text Box 627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18" name="Text Box 628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19" name="Text Box 629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0" name="Text Box 630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1" name="Text Box 631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22" name="Text Box 632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23" name="Text Box 633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4" name="Text Box 634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5" name="Text Box 635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26" name="Text Box 636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7" name="Text Box 637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28" name="Text Box 638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29" name="Text Box 639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0" name="Text Box 640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1" name="Text Box 641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3"/>
    <xdr:sp macro="" textlink="">
      <xdr:nvSpPr>
        <xdr:cNvPr id="7432" name="Text Box 642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3" name="Text Box 643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4" name="Text Box 644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35" name="Text Box 645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6" name="Text Box 646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7" name="Text Box 647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38" name="Text Box 648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39" name="Text Box 649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0" name="Text Box 650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41" name="Text Box 651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42" name="Text Box 652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3" name="Text Box 653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4" name="Text Box 654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45" name="Text Box 655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6" name="Text Box 656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7" name="Text Box 657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48" name="Text Box 658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49" name="Text Box 659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0" name="Text Box 660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51" name="Text Box 661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2" name="Text Box 662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3" name="Text Box 663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54" name="Text Box 664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5" name="Text Box 665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6" name="Text Box 666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57" name="Text Box 667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8" name="Text Box 668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59" name="Text Box 669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60" name="Text Box 670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61" name="Text Box 671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2" name="Text Box 672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3" name="Text Box 673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64" name="Text Box 674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5" name="Text Box 675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6" name="Text Box 676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67" name="Text Box 677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8" name="Text Box 678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69" name="Text Box 679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470" name="Text Box 680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1" name="Text Box 681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2" name="Text Box 682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73" name="Text Box 683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4" name="Text Box 684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5" name="Text Box 685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76" name="Text Box 686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7" name="Text Box 687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78" name="Text Box 688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79" name="Text Box 689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80" name="Text Box 690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1" name="Text Box 691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2" name="Text Box 692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83" name="Text Box 693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4" name="Text Box 694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5" name="Text Box 695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86" name="Text Box 696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7" name="Text Box 697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88" name="Text Box 698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489" name="Text Box 699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90" name="Text Box 700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1" name="Text Box 701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2" name="Text Box 702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93" name="Text Box 703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4" name="Text Box 704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5" name="Text Box 705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96" name="Text Box 706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497" name="Text Box 707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8" name="Text Box 708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499" name="Text Box 709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500" name="Text Box 710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1" name="Text Box 711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2" name="Text Box 712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503" name="Text Box 713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4" name="Text Box 714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5" name="Text Box 715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506" name="Text Box 716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07" name="Text Box 717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8" name="Text Box 718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09" name="Text Box 719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10" name="Text Box 720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1" name="Text Box 721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2" name="Text Box 722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13" name="Text Box 723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14" name="Text Box 724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5" name="Text Box 725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6" name="Text Box 726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17" name="Text Box 727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8" name="Text Box 728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19" name="Text Box 729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20" name="Text Box 730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1" name="Text Box 731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2" name="Text Box 732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23" name="Text Box 733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24" name="Text Box 734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5" name="Text Box 735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6" name="Text Box 736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27" name="Text Box 737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8" name="Text Box 738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29" name="Text Box 739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30" name="Text Box 740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31" name="Text Box 741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2" name="Text Box 742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3" name="Text Box 743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34" name="Text Box 744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5" name="Text Box 745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6" name="Text Box 746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37" name="Text Box 747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8" name="Text Box 748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39" name="Text Box 749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40" name="Text Box 750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1" name="Text Box 751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2" name="Text Box 752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43" name="Text Box 753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4" name="Text Box 754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5" name="Text Box 755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46" name="Text Box 756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7" name="Text Box 757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48" name="Text Box 758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49" name="Text Box 759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50" name="Text Box 760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1" name="Text Box 761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2" name="Text Box 762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53" name="Text Box 763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4" name="Text Box 764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5" name="Text Box 765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56" name="Text Box 766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7" name="Text Box 767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58" name="Text Box 768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559" name="Text Box 769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0" name="Text Box 770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1" name="Text Box 771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62" name="Text Box 772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3" name="Text Box 773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4" name="Text Box 774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65" name="Text Box 775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6" name="Text Box 776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67" name="Text Box 777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68" name="Text Box 778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69" name="Text Box 779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0" name="Text Box 780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1" name="Text Box 781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72" name="Text Box 782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3" name="Text Box 783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4" name="Text Box 784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75" name="Text Box 785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6" name="Text Box 786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7" name="Text Box 787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78" name="Text Box 788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79" name="Text Box 789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0" name="Text Box 790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81" name="Text Box 791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2" name="Text Box 792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3" name="Text Box 793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84" name="Text Box 794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5" name="Text Box 795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6" name="Text Box 796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87" name="Text Box 797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88" name="Text Box 798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89" name="Text Box 799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0" name="Text Box 800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91" name="Text Box 801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2" name="Text Box 802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3" name="Text Box 803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94" name="Text Box 804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5" name="Text Box 805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6" name="Text Box 806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597" name="Text Box 807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8" name="Text Box 808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599" name="Text Box 809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00" name="Text Box 810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1" name="Text Box 811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2" name="Text Box 812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03" name="Text Box 813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4" name="Text Box 814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5" name="Text Box 815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06" name="Text Box 816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07" name="Text Box 817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8" name="Text Box 818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09" name="Text Box 819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10" name="Text Box 820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1" name="Text Box 821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2" name="Text Box 822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13" name="Text Box 823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4" name="Text Box 824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5" name="Text Box 825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4"/>
    <xdr:sp macro="" textlink="">
      <xdr:nvSpPr>
        <xdr:cNvPr id="7616" name="Text Box 826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7" name="Text Box 827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18" name="Text Box 828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19" name="Text Box 829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0" name="Text Box 830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1" name="Text Box 831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22" name="Text Box 832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3" name="Text Box 833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4" name="Text Box 834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25" name="Text Box 835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26" name="Text Box 836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7" name="Text Box 837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28" name="Text Box 838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29" name="Text Box 839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0" name="Text Box 840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1" name="Text Box 841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32" name="Text Box 842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3" name="Text Box 843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4" name="Text Box 844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5"/>
    <xdr:sp macro="" textlink="">
      <xdr:nvSpPr>
        <xdr:cNvPr id="7635" name="Text Box 845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6" name="Text Box 846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7" name="Text Box 847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38" name="Text Box 848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39" name="Text Box 849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0" name="Text Box 850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41" name="Text Box 851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2" name="Text Box 852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3" name="Text Box 853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44" name="Text Box 854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45" name="Text Box 855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6" name="Text Box 856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7" name="Text Box 857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48" name="Text Box 858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49" name="Text Box 859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50" name="Text Box 860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51" name="Text Box 861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52" name="Text Box 862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53" name="Text Box 863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54" name="Text Box 864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55" name="Text Box 865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38100"/>
    <xdr:sp macro="" textlink="">
      <xdr:nvSpPr>
        <xdr:cNvPr id="7656" name="Text Box 866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46</xdr:row>
      <xdr:rowOff>0</xdr:rowOff>
    </xdr:from>
    <xdr:ext cx="0" cy="28576"/>
    <xdr:sp macro="" textlink="">
      <xdr:nvSpPr>
        <xdr:cNvPr id="7657" name="Text Box 867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>
          <a:spLocks noChangeArrowheads="1"/>
        </xdr:cNvSpPr>
      </xdr:nvSpPr>
      <xdr:spPr bwMode="auto">
        <a:xfrm>
          <a:off x="1080407" y="13743214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46</xdr:row>
      <xdr:rowOff>0</xdr:rowOff>
    </xdr:from>
    <xdr:ext cx="0" cy="38100"/>
    <xdr:sp macro="" textlink="">
      <xdr:nvSpPr>
        <xdr:cNvPr id="7658" name="Text Box 868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>
          <a:spLocks noChangeArrowheads="1"/>
        </xdr:cNvSpPr>
      </xdr:nvSpPr>
      <xdr:spPr bwMode="auto">
        <a:xfrm>
          <a:off x="136615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46</xdr:row>
      <xdr:rowOff>0</xdr:rowOff>
    </xdr:from>
    <xdr:ext cx="0" cy="38100"/>
    <xdr:sp macro="" textlink="">
      <xdr:nvSpPr>
        <xdr:cNvPr id="7659" name="Text Box 869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>
          <a:spLocks noChangeArrowheads="1"/>
        </xdr:cNvSpPr>
      </xdr:nvSpPr>
      <xdr:spPr bwMode="auto">
        <a:xfrm>
          <a:off x="3175907" y="1374321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view="pageBreakPreview" zoomScaleNormal="100" zoomScaleSheetLayoutView="100" zoomScalePageLayoutView="70" workbookViewId="0">
      <selection activeCell="D4" sqref="D4"/>
    </sheetView>
  </sheetViews>
  <sheetFormatPr defaultColWidth="10.7109375" defaultRowHeight="15" customHeight="1" x14ac:dyDescent="0.2"/>
  <cols>
    <col min="1" max="1" width="16.140625" style="67" customWidth="1"/>
    <col min="2" max="2" width="82.140625" style="67" customWidth="1"/>
    <col min="3" max="3" width="10.7109375" style="67" customWidth="1"/>
    <col min="4" max="4" width="40.7109375" style="67" customWidth="1"/>
    <col min="5" max="16384" width="10.7109375" style="67"/>
  </cols>
  <sheetData>
    <row r="1" spans="1:4" ht="15" customHeight="1" x14ac:dyDescent="0.2">
      <c r="A1" s="246" t="s">
        <v>23</v>
      </c>
      <c r="B1" s="246"/>
      <c r="C1" s="246"/>
      <c r="D1" s="246"/>
    </row>
    <row r="2" spans="1:4" ht="15" customHeight="1" x14ac:dyDescent="0.2">
      <c r="A2" s="247" t="s">
        <v>154</v>
      </c>
      <c r="B2" s="247"/>
      <c r="C2" s="247"/>
      <c r="D2" s="247"/>
    </row>
    <row r="3" spans="1:4" ht="15" customHeight="1" x14ac:dyDescent="0.2">
      <c r="A3" s="247" t="s">
        <v>59</v>
      </c>
      <c r="B3" s="247"/>
      <c r="C3" s="122"/>
      <c r="D3" s="140" t="s">
        <v>172</v>
      </c>
    </row>
    <row r="4" spans="1:4" s="71" customFormat="1" ht="15" customHeight="1" x14ac:dyDescent="0.2">
      <c r="A4" s="178" t="s">
        <v>136</v>
      </c>
      <c r="B4" s="123" t="s">
        <v>134</v>
      </c>
      <c r="C4" s="122"/>
      <c r="D4" s="122"/>
    </row>
    <row r="5" spans="1:4" s="126" customFormat="1" ht="15" customHeight="1" x14ac:dyDescent="0.2">
      <c r="A5" s="179"/>
      <c r="B5" s="124"/>
      <c r="C5" s="125"/>
      <c r="D5" s="125"/>
    </row>
    <row r="6" spans="1:4" ht="15" customHeight="1" x14ac:dyDescent="0.2">
      <c r="A6" s="248" t="s">
        <v>1</v>
      </c>
      <c r="B6" s="248" t="s">
        <v>13</v>
      </c>
      <c r="C6" s="252" t="s">
        <v>39</v>
      </c>
      <c r="D6" s="250" t="s">
        <v>30</v>
      </c>
    </row>
    <row r="7" spans="1:4" ht="15" customHeight="1" x14ac:dyDescent="0.2">
      <c r="A7" s="249"/>
      <c r="B7" s="249"/>
      <c r="C7" s="248"/>
      <c r="D7" s="251"/>
    </row>
    <row r="8" spans="1:4" ht="15" customHeight="1" x14ac:dyDescent="0.2">
      <c r="A8" s="239" t="str">
        <f>'Planilha Orçamentária'!A8</f>
        <v>01</v>
      </c>
      <c r="B8" s="242" t="str">
        <f>'Planilha Orçamentária'!D8</f>
        <v>SERVIÇOS PRELIMINARES</v>
      </c>
      <c r="C8" s="243">
        <f>D8/$C$14</f>
        <v>1.7068643691299026E-2</v>
      </c>
      <c r="D8" s="245">
        <f>'Planilha Orçamentária'!H11</f>
        <v>3574.96</v>
      </c>
    </row>
    <row r="9" spans="1:4" ht="15" customHeight="1" x14ac:dyDescent="0.2">
      <c r="A9" s="239"/>
      <c r="B9" s="242"/>
      <c r="C9" s="244"/>
      <c r="D9" s="245"/>
    </row>
    <row r="10" spans="1:4" ht="15" customHeight="1" x14ac:dyDescent="0.2">
      <c r="A10" s="239" t="s">
        <v>27</v>
      </c>
      <c r="B10" s="242" t="str">
        <f>'Planilha Orçamentária'!D13</f>
        <v xml:space="preserve">DRENAGEM </v>
      </c>
      <c r="C10" s="243">
        <f t="shared" ref="C10" si="0">D10/$C$14</f>
        <v>3.7119821548317576E-2</v>
      </c>
      <c r="D10" s="245">
        <f>'Planilha Orçamentária'!H15</f>
        <v>7774.6</v>
      </c>
    </row>
    <row r="11" spans="1:4" ht="15" customHeight="1" x14ac:dyDescent="0.2">
      <c r="A11" s="239"/>
      <c r="B11" s="242"/>
      <c r="C11" s="244"/>
      <c r="D11" s="245"/>
    </row>
    <row r="12" spans="1:4" ht="15" customHeight="1" x14ac:dyDescent="0.2">
      <c r="A12" s="239" t="s">
        <v>26</v>
      </c>
      <c r="B12" s="242" t="str">
        <f>'Planilha Orçamentária'!D17</f>
        <v>PAVIMENTAÇÃO</v>
      </c>
      <c r="C12" s="243">
        <f t="shared" ref="C12" si="1">D12/$C$14</f>
        <v>0.94581153476038338</v>
      </c>
      <c r="D12" s="245">
        <f>'Planilha Orçamentária'!H23</f>
        <v>198096.49</v>
      </c>
    </row>
    <row r="13" spans="1:4" ht="15" customHeight="1" x14ac:dyDescent="0.2">
      <c r="A13" s="239"/>
      <c r="B13" s="242"/>
      <c r="C13" s="244"/>
      <c r="D13" s="245"/>
    </row>
    <row r="14" spans="1:4" ht="20.100000000000001" customHeight="1" x14ac:dyDescent="0.2">
      <c r="A14" s="238" t="s">
        <v>21</v>
      </c>
      <c r="B14" s="127" t="s">
        <v>29</v>
      </c>
      <c r="C14" s="240">
        <f>SUM(D8:D13)</f>
        <v>209446.05</v>
      </c>
      <c r="D14" s="240"/>
    </row>
    <row r="15" spans="1:4" ht="20.100000000000001" customHeight="1" x14ac:dyDescent="0.2">
      <c r="A15" s="238"/>
      <c r="B15" s="127" t="s">
        <v>24</v>
      </c>
      <c r="C15" s="241">
        <f>'Memorial de Cálculo'!R38</f>
        <v>6143.64</v>
      </c>
      <c r="D15" s="241"/>
    </row>
    <row r="16" spans="1:4" ht="20.100000000000001" customHeight="1" x14ac:dyDescent="0.2">
      <c r="A16" s="238"/>
      <c r="B16" s="127" t="s">
        <v>25</v>
      </c>
      <c r="C16" s="237">
        <f>C14/C15</f>
        <v>34.091523917417035</v>
      </c>
      <c r="D16" s="237"/>
    </row>
    <row r="17" spans="1:4" ht="15" customHeight="1" x14ac:dyDescent="0.2">
      <c r="A17" s="10"/>
      <c r="B17" s="10"/>
      <c r="C17" s="128"/>
      <c r="D17" s="10"/>
    </row>
    <row r="18" spans="1:4" ht="15" customHeight="1" x14ac:dyDescent="0.2">
      <c r="A18" s="129"/>
      <c r="B18" s="129"/>
      <c r="C18" s="129"/>
      <c r="D18" s="130"/>
    </row>
    <row r="19" spans="1:4" ht="15" customHeight="1" x14ac:dyDescent="0.2">
      <c r="A19" s="129"/>
      <c r="B19" s="131"/>
      <c r="C19" s="131"/>
      <c r="D19" s="132"/>
    </row>
    <row r="20" spans="1:4" ht="15" customHeight="1" x14ac:dyDescent="0.2">
      <c r="A20" s="229"/>
      <c r="B20" s="230"/>
      <c r="C20" s="230"/>
      <c r="D20" s="231"/>
    </row>
    <row r="21" spans="1:4" ht="15" customHeight="1" x14ac:dyDescent="0.2">
      <c r="A21" s="229"/>
      <c r="B21" s="230"/>
      <c r="C21" s="230"/>
      <c r="D21" s="232"/>
    </row>
    <row r="22" spans="1:4" ht="15" customHeight="1" x14ac:dyDescent="0.2">
      <c r="A22" s="133"/>
      <c r="B22" s="134"/>
      <c r="C22" s="133"/>
      <c r="D22" s="135"/>
    </row>
    <row r="23" spans="1:4" ht="15" customHeight="1" x14ac:dyDescent="0.2">
      <c r="A23" s="133"/>
      <c r="B23" s="134"/>
      <c r="C23" s="133"/>
      <c r="D23" s="135"/>
    </row>
    <row r="24" spans="1:4" ht="15" customHeight="1" x14ac:dyDescent="0.2">
      <c r="A24" s="229" t="s">
        <v>155</v>
      </c>
      <c r="B24" s="233"/>
      <c r="C24" s="230"/>
      <c r="D24" s="231"/>
    </row>
    <row r="25" spans="1:4" ht="15" customHeight="1" x14ac:dyDescent="0.2">
      <c r="A25" s="234" t="s">
        <v>156</v>
      </c>
      <c r="B25" s="235"/>
      <c r="C25" s="235"/>
      <c r="D25" s="236"/>
    </row>
    <row r="26" spans="1:4" ht="15" customHeight="1" x14ac:dyDescent="0.2">
      <c r="A26" s="136"/>
      <c r="B26" s="134"/>
      <c r="C26" s="134"/>
      <c r="D26" s="137"/>
    </row>
    <row r="27" spans="1:4" ht="15" customHeight="1" x14ac:dyDescent="0.2">
      <c r="A27" s="138"/>
      <c r="B27" s="139"/>
      <c r="C27" s="139"/>
      <c r="D27" s="126"/>
    </row>
    <row r="28" spans="1:4" ht="15" customHeight="1" x14ac:dyDescent="0.2">
      <c r="A28" s="126"/>
      <c r="C28" s="126"/>
    </row>
  </sheetData>
  <mergeCells count="27">
    <mergeCell ref="A1:D1"/>
    <mergeCell ref="A3:B3"/>
    <mergeCell ref="B10:B11"/>
    <mergeCell ref="A10:A11"/>
    <mergeCell ref="A2:D2"/>
    <mergeCell ref="C10:C11"/>
    <mergeCell ref="D10:D11"/>
    <mergeCell ref="A6:A7"/>
    <mergeCell ref="B6:B7"/>
    <mergeCell ref="D6:D7"/>
    <mergeCell ref="C6:C7"/>
    <mergeCell ref="A8:A9"/>
    <mergeCell ref="B8:B9"/>
    <mergeCell ref="C8:C9"/>
    <mergeCell ref="D8:D9"/>
    <mergeCell ref="A12:A13"/>
    <mergeCell ref="C14:D14"/>
    <mergeCell ref="C15:D15"/>
    <mergeCell ref="B12:B13"/>
    <mergeCell ref="C12:C13"/>
    <mergeCell ref="D12:D13"/>
    <mergeCell ref="A20:D20"/>
    <mergeCell ref="A21:D21"/>
    <mergeCell ref="A24:D24"/>
    <mergeCell ref="A25:D25"/>
    <mergeCell ref="C16:D16"/>
    <mergeCell ref="A14:A16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abSelected="1" view="pageBreakPreview" topLeftCell="A10" zoomScaleNormal="85" zoomScaleSheetLayoutView="100" workbookViewId="0">
      <selection activeCell="I24" sqref="I24"/>
    </sheetView>
  </sheetViews>
  <sheetFormatPr defaultColWidth="10.7109375" defaultRowHeight="15" customHeight="1" x14ac:dyDescent="0.2"/>
  <cols>
    <col min="1" max="1" width="8.7109375" style="112" customWidth="1"/>
    <col min="2" max="2" width="8" style="112" bestFit="1" customWidth="1"/>
    <col min="3" max="3" width="8.7109375" style="112" customWidth="1"/>
    <col min="4" max="4" width="70.7109375" style="119" customWidth="1"/>
    <col min="5" max="5" width="8.42578125" style="112" customWidth="1"/>
    <col min="6" max="6" width="14.140625" style="112" bestFit="1" customWidth="1"/>
    <col min="7" max="7" width="16.85546875" style="120" customWidth="1"/>
    <col min="8" max="8" width="31.28515625" style="121" customWidth="1"/>
    <col min="9" max="9" width="14.7109375" style="112" customWidth="1"/>
    <col min="10" max="16384" width="10.7109375" style="112"/>
  </cols>
  <sheetData>
    <row r="1" spans="1:10" s="79" customFormat="1" ht="15" customHeight="1" x14ac:dyDescent="0.2">
      <c r="A1" s="253" t="s">
        <v>20</v>
      </c>
      <c r="B1" s="253"/>
      <c r="C1" s="253"/>
      <c r="D1" s="253"/>
      <c r="E1" s="253"/>
      <c r="F1" s="253"/>
      <c r="G1" s="253"/>
      <c r="H1" s="253"/>
    </row>
    <row r="2" spans="1:10" s="79" customFormat="1" ht="15" customHeight="1" x14ac:dyDescent="0.2">
      <c r="A2" s="254" t="s">
        <v>151</v>
      </c>
      <c r="B2" s="254"/>
      <c r="C2" s="254"/>
      <c r="D2" s="254"/>
      <c r="E2" s="254"/>
      <c r="F2" s="80"/>
      <c r="G2" s="260" t="s">
        <v>172</v>
      </c>
      <c r="H2" s="260"/>
      <c r="I2" s="81"/>
    </row>
    <row r="3" spans="1:10" s="79" customFormat="1" ht="12.75" x14ac:dyDescent="0.2">
      <c r="A3" s="254" t="s">
        <v>58</v>
      </c>
      <c r="B3" s="254"/>
      <c r="C3" s="254"/>
      <c r="D3" s="254"/>
      <c r="E3" s="82" t="s">
        <v>0</v>
      </c>
      <c r="F3" s="83">
        <v>0.29630000000000001</v>
      </c>
      <c r="G3" s="84" t="s">
        <v>51</v>
      </c>
      <c r="H3" s="85" t="s">
        <v>61</v>
      </c>
    </row>
    <row r="4" spans="1:10" s="79" customFormat="1" ht="12.75" x14ac:dyDescent="0.2">
      <c r="A4" s="261" t="s">
        <v>133</v>
      </c>
      <c r="B4" s="261"/>
      <c r="C4" s="262" t="s">
        <v>134</v>
      </c>
      <c r="D4" s="262"/>
      <c r="E4" s="258"/>
      <c r="F4" s="258"/>
      <c r="G4" s="141" t="s">
        <v>62</v>
      </c>
      <c r="H4" s="142">
        <v>44562</v>
      </c>
    </row>
    <row r="5" spans="1:10" s="79" customFormat="1" ht="15" customHeight="1" x14ac:dyDescent="0.2">
      <c r="A5" s="172"/>
      <c r="B5" s="172"/>
      <c r="C5" s="173"/>
      <c r="D5" s="173"/>
      <c r="E5" s="259" t="s">
        <v>43</v>
      </c>
      <c r="F5" s="259"/>
      <c r="G5" s="143" t="s">
        <v>63</v>
      </c>
      <c r="H5" s="85" t="s">
        <v>64</v>
      </c>
      <c r="I5" s="86"/>
      <c r="J5" s="86"/>
    </row>
    <row r="6" spans="1:10" s="87" customFormat="1" ht="15" customHeight="1" x14ac:dyDescent="0.2">
      <c r="A6" s="266" t="s">
        <v>1</v>
      </c>
      <c r="B6" s="266" t="s">
        <v>2</v>
      </c>
      <c r="C6" s="266" t="s">
        <v>3</v>
      </c>
      <c r="D6" s="267" t="s">
        <v>4</v>
      </c>
      <c r="E6" s="268" t="s">
        <v>31</v>
      </c>
      <c r="F6" s="268" t="s">
        <v>11</v>
      </c>
      <c r="G6" s="266" t="s">
        <v>33</v>
      </c>
      <c r="H6" s="266"/>
    </row>
    <row r="7" spans="1:10" s="87" customFormat="1" ht="15" customHeight="1" x14ac:dyDescent="0.2">
      <c r="A7" s="266"/>
      <c r="B7" s="266"/>
      <c r="C7" s="266"/>
      <c r="D7" s="267"/>
      <c r="E7" s="268"/>
      <c r="F7" s="268"/>
      <c r="G7" s="88" t="s">
        <v>32</v>
      </c>
      <c r="H7" s="89" t="s">
        <v>10</v>
      </c>
    </row>
    <row r="8" spans="1:10" s="87" customFormat="1" ht="15" customHeight="1" x14ac:dyDescent="0.2">
      <c r="A8" s="90" t="s">
        <v>28</v>
      </c>
      <c r="B8" s="91"/>
      <c r="C8" s="91"/>
      <c r="D8" s="92" t="s">
        <v>53</v>
      </c>
      <c r="E8" s="93"/>
      <c r="F8" s="93"/>
      <c r="G8" s="94"/>
      <c r="H8" s="95"/>
    </row>
    <row r="9" spans="1:10" s="87" customFormat="1" ht="15" customHeight="1" x14ac:dyDescent="0.2">
      <c r="A9" s="96" t="s">
        <v>40</v>
      </c>
      <c r="B9" s="184" t="s">
        <v>150</v>
      </c>
      <c r="C9" s="97" t="s">
        <v>61</v>
      </c>
      <c r="D9" s="98" t="s">
        <v>60</v>
      </c>
      <c r="E9" s="97" t="s">
        <v>6</v>
      </c>
      <c r="F9" s="99">
        <f>'Memorial de Cálculo'!R10</f>
        <v>8</v>
      </c>
      <c r="G9" s="100">
        <v>269.37</v>
      </c>
      <c r="H9" s="100">
        <v>2154.96</v>
      </c>
    </row>
    <row r="10" spans="1:10" s="87" customFormat="1" ht="38.25" x14ac:dyDescent="0.2">
      <c r="A10" s="96" t="s">
        <v>65</v>
      </c>
      <c r="B10" s="184" t="s">
        <v>163</v>
      </c>
      <c r="C10" s="97" t="s">
        <v>61</v>
      </c>
      <c r="D10" s="228" t="s">
        <v>162</v>
      </c>
      <c r="E10" s="97" t="s">
        <v>66</v>
      </c>
      <c r="F10" s="99">
        <f>'Memorial de Cálculo'!R14</f>
        <v>2</v>
      </c>
      <c r="G10" s="100">
        <v>710</v>
      </c>
      <c r="H10" s="100">
        <v>1420</v>
      </c>
    </row>
    <row r="11" spans="1:10" s="87" customFormat="1" ht="15" customHeight="1" x14ac:dyDescent="0.2">
      <c r="A11" s="263"/>
      <c r="B11" s="264"/>
      <c r="C11" s="265"/>
      <c r="D11" s="255" t="s">
        <v>52</v>
      </c>
      <c r="E11" s="256"/>
      <c r="F11" s="256"/>
      <c r="G11" s="257"/>
      <c r="H11" s="118">
        <f>SUM(H9:H10)</f>
        <v>3574.96</v>
      </c>
    </row>
    <row r="12" spans="1:10" s="87" customFormat="1" ht="15" customHeight="1" x14ac:dyDescent="0.2">
      <c r="A12" s="264"/>
      <c r="B12" s="264"/>
      <c r="C12" s="264"/>
      <c r="D12" s="264"/>
      <c r="E12" s="264"/>
      <c r="F12" s="264"/>
      <c r="G12" s="264"/>
      <c r="H12" s="264"/>
    </row>
    <row r="13" spans="1:10" s="87" customFormat="1" ht="15" customHeight="1" x14ac:dyDescent="0.2">
      <c r="A13" s="90" t="s">
        <v>27</v>
      </c>
      <c r="B13" s="91"/>
      <c r="C13" s="91"/>
      <c r="D13" s="92" t="s">
        <v>46</v>
      </c>
      <c r="E13" s="91"/>
      <c r="F13" s="104" t="s">
        <v>7</v>
      </c>
      <c r="G13" s="105"/>
      <c r="H13" s="106"/>
    </row>
    <row r="14" spans="1:10" s="87" customFormat="1" ht="12.75" x14ac:dyDescent="0.2">
      <c r="A14" s="107" t="s">
        <v>50</v>
      </c>
      <c r="B14" s="96">
        <v>40732</v>
      </c>
      <c r="C14" s="96" t="s">
        <v>61</v>
      </c>
      <c r="D14" s="110" t="s">
        <v>67</v>
      </c>
      <c r="E14" s="108" t="s">
        <v>5</v>
      </c>
      <c r="F14" s="108">
        <v>10</v>
      </c>
      <c r="G14" s="109">
        <v>777.46</v>
      </c>
      <c r="H14" s="103">
        <v>7774.6</v>
      </c>
    </row>
    <row r="15" spans="1:10" s="87" customFormat="1" ht="15" customHeight="1" x14ac:dyDescent="0.2">
      <c r="A15" s="279"/>
      <c r="B15" s="280"/>
      <c r="C15" s="281"/>
      <c r="D15" s="255" t="s">
        <v>41</v>
      </c>
      <c r="E15" s="256"/>
      <c r="F15" s="256"/>
      <c r="G15" s="257"/>
      <c r="H15" s="111">
        <f>SUM(H14:H14)</f>
        <v>7774.6</v>
      </c>
    </row>
    <row r="16" spans="1:10" ht="15" customHeight="1" x14ac:dyDescent="0.2">
      <c r="A16" s="272"/>
      <c r="B16" s="272"/>
      <c r="C16" s="272"/>
      <c r="D16" s="273"/>
      <c r="E16" s="272"/>
      <c r="F16" s="272"/>
      <c r="G16" s="274"/>
      <c r="H16" s="275"/>
    </row>
    <row r="17" spans="1:10" s="87" customFormat="1" ht="15" customHeight="1" x14ac:dyDescent="0.2">
      <c r="A17" s="90" t="s">
        <v>26</v>
      </c>
      <c r="B17" s="91"/>
      <c r="C17" s="91"/>
      <c r="D17" s="92" t="s">
        <v>45</v>
      </c>
      <c r="E17" s="91"/>
      <c r="F17" s="104"/>
      <c r="G17" s="105"/>
      <c r="H17" s="106"/>
      <c r="J17" s="169"/>
    </row>
    <row r="18" spans="1:10" ht="12.75" x14ac:dyDescent="0.2">
      <c r="A18" s="113" t="s">
        <v>55</v>
      </c>
      <c r="B18" s="114">
        <v>40754</v>
      </c>
      <c r="C18" s="96" t="s">
        <v>61</v>
      </c>
      <c r="D18" s="101" t="s">
        <v>68</v>
      </c>
      <c r="E18" s="96" t="s">
        <v>6</v>
      </c>
      <c r="F18" s="108">
        <f>'Memorial de Cálculo'!R34</f>
        <v>6143.64</v>
      </c>
      <c r="G18" s="115">
        <v>1.87</v>
      </c>
      <c r="H18" s="116">
        <v>11488.61</v>
      </c>
    </row>
    <row r="19" spans="1:10" ht="27.75" customHeight="1" x14ac:dyDescent="0.2">
      <c r="A19" s="113" t="s">
        <v>56</v>
      </c>
      <c r="B19" s="102" t="s">
        <v>130</v>
      </c>
      <c r="C19" s="96" t="s">
        <v>61</v>
      </c>
      <c r="D19" s="164" t="s">
        <v>116</v>
      </c>
      <c r="E19" s="96" t="s">
        <v>6</v>
      </c>
      <c r="F19" s="108">
        <f>'Memorial de Cálculo'!R38</f>
        <v>6143.64</v>
      </c>
      <c r="G19" s="117">
        <f>COMPOSIÇÃO!I33</f>
        <v>18.97</v>
      </c>
      <c r="H19" s="116">
        <v>116544.85</v>
      </c>
      <c r="J19" s="170"/>
    </row>
    <row r="20" spans="1:10" s="87" customFormat="1" ht="15" customHeight="1" x14ac:dyDescent="0.2">
      <c r="A20" s="215" t="s">
        <v>146</v>
      </c>
      <c r="B20" s="102">
        <v>60010</v>
      </c>
      <c r="C20" s="102" t="s">
        <v>61</v>
      </c>
      <c r="D20" s="185" t="s">
        <v>160</v>
      </c>
      <c r="E20" s="102" t="s">
        <v>161</v>
      </c>
      <c r="F20" s="108">
        <f>6143.64*0.192</f>
        <v>1179.57888</v>
      </c>
      <c r="G20" s="117">
        <v>2.37</v>
      </c>
      <c r="H20" s="116">
        <v>2795.6</v>
      </c>
      <c r="J20" s="171"/>
    </row>
    <row r="21" spans="1:10" s="87" customFormat="1" ht="15" customHeight="1" x14ac:dyDescent="0.2">
      <c r="A21" s="184" t="s">
        <v>157</v>
      </c>
      <c r="B21" s="102" t="s">
        <v>147</v>
      </c>
      <c r="C21" s="102" t="s">
        <v>61</v>
      </c>
      <c r="D21" s="185" t="s">
        <v>149</v>
      </c>
      <c r="E21" s="102" t="s">
        <v>48</v>
      </c>
      <c r="F21" s="108">
        <v>1875.84</v>
      </c>
      <c r="G21" s="117">
        <f>COMPOSIÇÃO!I69</f>
        <v>35.629999999999995</v>
      </c>
      <c r="H21" s="116">
        <v>66836.179999999993</v>
      </c>
      <c r="J21" s="171"/>
    </row>
    <row r="22" spans="1:10" s="87" customFormat="1" ht="15" customHeight="1" x14ac:dyDescent="0.2">
      <c r="A22" s="215" t="s">
        <v>158</v>
      </c>
      <c r="B22" s="102">
        <v>60010</v>
      </c>
      <c r="C22" s="102" t="s">
        <v>61</v>
      </c>
      <c r="D22" s="185" t="s">
        <v>159</v>
      </c>
      <c r="E22" s="102" t="s">
        <v>161</v>
      </c>
      <c r="F22" s="108">
        <f>1875.84*0.097</f>
        <v>181.95648</v>
      </c>
      <c r="G22" s="117">
        <v>2.37</v>
      </c>
      <c r="H22" s="116">
        <v>431.25</v>
      </c>
      <c r="J22" s="171"/>
    </row>
    <row r="23" spans="1:10" s="87" customFormat="1" ht="15" customHeight="1" x14ac:dyDescent="0.2">
      <c r="A23" s="276"/>
      <c r="B23" s="277"/>
      <c r="C23" s="278"/>
      <c r="D23" s="255" t="s">
        <v>54</v>
      </c>
      <c r="E23" s="256"/>
      <c r="F23" s="256"/>
      <c r="G23" s="257"/>
      <c r="H23" s="111">
        <f>SUM(H18:H22)</f>
        <v>198096.49</v>
      </c>
    </row>
    <row r="24" spans="1:10" s="87" customFormat="1" ht="20.100000000000001" customHeight="1" x14ac:dyDescent="0.2">
      <c r="A24" s="269"/>
      <c r="B24" s="270"/>
      <c r="C24" s="270"/>
      <c r="D24" s="270"/>
      <c r="E24" s="270"/>
      <c r="F24" s="270"/>
      <c r="G24" s="270"/>
      <c r="H24" s="271"/>
    </row>
    <row r="25" spans="1:10" ht="15" customHeight="1" x14ac:dyDescent="0.2">
      <c r="A25" s="263" t="s">
        <v>8</v>
      </c>
      <c r="B25" s="264"/>
      <c r="C25" s="264"/>
      <c r="D25" s="264"/>
      <c r="E25" s="264"/>
      <c r="F25" s="264"/>
      <c r="G25" s="265"/>
      <c r="H25" s="118">
        <f>SUM(H23,H15,H11)</f>
        <v>209446.05</v>
      </c>
    </row>
    <row r="28" spans="1:10" ht="15" customHeight="1" x14ac:dyDescent="0.2">
      <c r="A28" s="112" t="s">
        <v>7</v>
      </c>
    </row>
    <row r="31" spans="1:10" ht="15" customHeight="1" x14ac:dyDescent="0.2">
      <c r="A31" s="112" t="s">
        <v>7</v>
      </c>
      <c r="H31" s="112"/>
    </row>
  </sheetData>
  <mergeCells count="25">
    <mergeCell ref="D23:G23"/>
    <mergeCell ref="A25:G25"/>
    <mergeCell ref="A6:A7"/>
    <mergeCell ref="B6:B7"/>
    <mergeCell ref="C6:C7"/>
    <mergeCell ref="D6:D7"/>
    <mergeCell ref="E6:E7"/>
    <mergeCell ref="F6:F7"/>
    <mergeCell ref="G6:H6"/>
    <mergeCell ref="A24:H24"/>
    <mergeCell ref="A16:H16"/>
    <mergeCell ref="A12:H12"/>
    <mergeCell ref="A23:C23"/>
    <mergeCell ref="A15:C15"/>
    <mergeCell ref="A11:C11"/>
    <mergeCell ref="D11:G11"/>
    <mergeCell ref="A1:H1"/>
    <mergeCell ref="A3:D3"/>
    <mergeCell ref="A2:E2"/>
    <mergeCell ref="D15:G15"/>
    <mergeCell ref="E4:F4"/>
    <mergeCell ref="E5:F5"/>
    <mergeCell ref="G2:H2"/>
    <mergeCell ref="A4:B4"/>
    <mergeCell ref="C4:D4"/>
  </mergeCells>
  <phoneticPr fontId="29" type="noConversion"/>
  <printOptions horizontalCentered="1" gridLines="1"/>
  <pageMargins left="0.39370078740157483" right="0.39370078740157483" top="1.1811023622047245" bottom="0.59055118110236227" header="0" footer="0"/>
  <pageSetup paperSize="9" scale="85" orientation="landscape" r:id="rId1"/>
  <headerFooter alignWithMargins="0">
    <oddHeader>&amp;C&amp;G</oddHeader>
    <oddFooter>&amp;R&amp;"Arial,Negrito"Gabriel Pesente Piorotti
&amp;"Arial,Itálico"&amp;8Engenheiro Civil - CREA ES-052453/D</oddFooter>
  </headerFooter>
  <rowBreaks count="1" manualBreakCount="1">
    <brk id="1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showGridLines="0" view="pageBreakPreview" zoomScale="80" zoomScaleNormal="80" zoomScaleSheetLayoutView="80" workbookViewId="0">
      <pane xSplit="19" ySplit="6" topLeftCell="T7" activePane="bottomRight" state="frozen"/>
      <selection pane="topRight" activeCell="T1" sqref="T1"/>
      <selection pane="bottomLeft" activeCell="A8" sqref="A8"/>
      <selection pane="bottomRight" activeCell="N4" sqref="N4"/>
    </sheetView>
  </sheetViews>
  <sheetFormatPr defaultColWidth="10.7109375" defaultRowHeight="15" customHeight="1" x14ac:dyDescent="0.2"/>
  <cols>
    <col min="1" max="1" width="11" style="1" customWidth="1"/>
    <col min="2" max="2" width="85.7109375" style="64" customWidth="1"/>
    <col min="3" max="3" width="6.7109375" style="65" customWidth="1"/>
    <col min="4" max="4" width="1.7109375" style="10" customWidth="1"/>
    <col min="5" max="5" width="6.7109375" style="66" customWidth="1"/>
    <col min="6" max="6" width="6.7109375" style="65" customWidth="1"/>
    <col min="7" max="7" width="1.7109375" style="10" customWidth="1"/>
    <col min="8" max="8" width="6.7109375" style="66" customWidth="1"/>
    <col min="9" max="9" width="11.5703125" style="10" bestFit="1" customWidth="1"/>
    <col min="10" max="10" width="16.7109375" style="10" bestFit="1" customWidth="1"/>
    <col min="11" max="11" width="14.85546875" style="10" customWidth="1"/>
    <col min="12" max="12" width="12.140625" style="10" customWidth="1"/>
    <col min="13" max="17" width="10.7109375" style="10" customWidth="1"/>
    <col min="18" max="18" width="11.5703125" style="10" bestFit="1" customWidth="1"/>
    <col min="19" max="19" width="10.7109375" style="10" customWidth="1"/>
    <col min="20" max="16384" width="10.7109375" style="1"/>
  </cols>
  <sheetData>
    <row r="1" spans="1:19" ht="15" customHeight="1" x14ac:dyDescent="0.2">
      <c r="A1" s="301" t="s">
        <v>22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</row>
    <row r="2" spans="1:19" ht="15" customHeight="1" x14ac:dyDescent="0.2">
      <c r="A2" s="2" t="s">
        <v>151</v>
      </c>
      <c r="B2" s="3"/>
      <c r="C2" s="4"/>
      <c r="D2" s="5"/>
      <c r="E2" s="6"/>
      <c r="F2" s="4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pans="1:19" ht="15" customHeight="1" x14ac:dyDescent="0.2">
      <c r="A3" s="299" t="s">
        <v>57</v>
      </c>
      <c r="B3" s="300"/>
      <c r="C3" s="4"/>
      <c r="D3" s="5"/>
      <c r="E3" s="6"/>
      <c r="F3" s="4"/>
      <c r="G3" s="5"/>
      <c r="H3" s="6"/>
      <c r="I3" s="7"/>
      <c r="J3" s="7"/>
      <c r="K3" s="7"/>
      <c r="L3" s="7"/>
      <c r="M3" s="7"/>
      <c r="N3" s="304" t="s">
        <v>173</v>
      </c>
      <c r="O3" s="304"/>
      <c r="P3" s="304"/>
      <c r="Q3" s="304"/>
      <c r="R3" s="304"/>
      <c r="S3" s="305"/>
    </row>
    <row r="4" spans="1:19" s="10" customFormat="1" ht="15" customHeight="1" x14ac:dyDescent="0.2">
      <c r="A4" s="297" t="s">
        <v>148</v>
      </c>
      <c r="B4" s="298"/>
      <c r="C4" s="4"/>
      <c r="D4" s="5"/>
      <c r="E4" s="9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8"/>
      <c r="S4" s="8"/>
    </row>
    <row r="5" spans="1:19" s="11" customFormat="1" ht="23.25" customHeight="1" x14ac:dyDescent="0.2">
      <c r="A5" s="306" t="s">
        <v>2</v>
      </c>
      <c r="B5" s="308" t="s">
        <v>4</v>
      </c>
      <c r="C5" s="310" t="s">
        <v>34</v>
      </c>
      <c r="D5" s="311"/>
      <c r="E5" s="311"/>
      <c r="F5" s="311"/>
      <c r="G5" s="311"/>
      <c r="H5" s="312"/>
      <c r="I5" s="282" t="s">
        <v>119</v>
      </c>
      <c r="J5" s="286" t="s">
        <v>11</v>
      </c>
      <c r="K5" s="284" t="s">
        <v>120</v>
      </c>
      <c r="L5" s="284" t="s">
        <v>37</v>
      </c>
      <c r="M5" s="284" t="s">
        <v>121</v>
      </c>
      <c r="N5" s="284" t="s">
        <v>38</v>
      </c>
      <c r="O5" s="284" t="s">
        <v>44</v>
      </c>
      <c r="P5" s="284" t="s">
        <v>122</v>
      </c>
      <c r="Q5" s="284" t="s">
        <v>123</v>
      </c>
      <c r="R5" s="286" t="s">
        <v>10</v>
      </c>
      <c r="S5" s="282" t="s">
        <v>31</v>
      </c>
    </row>
    <row r="6" spans="1:19" s="11" customFormat="1" ht="23.25" customHeight="1" x14ac:dyDescent="0.2">
      <c r="A6" s="307"/>
      <c r="B6" s="309"/>
      <c r="C6" s="310" t="s">
        <v>35</v>
      </c>
      <c r="D6" s="311"/>
      <c r="E6" s="312"/>
      <c r="F6" s="310" t="s">
        <v>36</v>
      </c>
      <c r="G6" s="311"/>
      <c r="H6" s="312"/>
      <c r="I6" s="283"/>
      <c r="J6" s="287"/>
      <c r="K6" s="285"/>
      <c r="L6" s="285"/>
      <c r="M6" s="285"/>
      <c r="N6" s="285"/>
      <c r="O6" s="285"/>
      <c r="P6" s="285"/>
      <c r="Q6" s="285"/>
      <c r="R6" s="287"/>
      <c r="S6" s="283"/>
    </row>
    <row r="7" spans="1:19" s="11" customFormat="1" ht="15" customHeight="1" x14ac:dyDescent="0.2">
      <c r="A7" s="12" t="s">
        <v>28</v>
      </c>
      <c r="B7" s="13" t="s">
        <v>53</v>
      </c>
      <c r="C7" s="192"/>
      <c r="D7" s="192"/>
      <c r="E7" s="192"/>
      <c r="F7" s="192"/>
      <c r="G7" s="192"/>
      <c r="H7" s="192"/>
      <c r="I7" s="193"/>
      <c r="J7" s="194"/>
      <c r="K7" s="195"/>
      <c r="L7" s="195"/>
      <c r="M7" s="195"/>
      <c r="N7" s="195"/>
      <c r="O7" s="195"/>
      <c r="P7" s="195"/>
      <c r="Q7" s="195"/>
      <c r="R7" s="196"/>
      <c r="S7" s="203"/>
    </row>
    <row r="8" spans="1:19" s="11" customFormat="1" ht="12.75" x14ac:dyDescent="0.2">
      <c r="A8" s="204" t="s">
        <v>40</v>
      </c>
      <c r="B8" s="197" t="str">
        <f>'Planilha Orçamentária'!D9</f>
        <v>Placa de obra nas dimensões de 2,0 x 4,0 m, padrão PMI</v>
      </c>
      <c r="C8" s="192"/>
      <c r="D8" s="192"/>
      <c r="E8" s="192"/>
      <c r="F8" s="192"/>
      <c r="G8" s="192"/>
      <c r="H8" s="192"/>
      <c r="I8" s="193"/>
      <c r="J8" s="194"/>
      <c r="K8" s="195"/>
      <c r="L8" s="195"/>
      <c r="M8" s="195"/>
      <c r="N8" s="195"/>
      <c r="O8" s="195"/>
      <c r="P8" s="195"/>
      <c r="Q8" s="195"/>
      <c r="R8" s="196"/>
      <c r="S8" s="203"/>
    </row>
    <row r="9" spans="1:19" s="11" customFormat="1" ht="12.75" x14ac:dyDescent="0.2">
      <c r="A9" s="205"/>
      <c r="B9" s="198" t="s">
        <v>118</v>
      </c>
      <c r="C9" s="199"/>
      <c r="D9" s="199"/>
      <c r="E9" s="199"/>
      <c r="F9" s="199"/>
      <c r="G9" s="199"/>
      <c r="H9" s="199"/>
      <c r="J9" s="200">
        <v>1</v>
      </c>
      <c r="K9" s="201"/>
      <c r="L9" s="201">
        <v>4</v>
      </c>
      <c r="M9" s="201">
        <v>2</v>
      </c>
      <c r="O9" s="201"/>
      <c r="P9" s="201"/>
      <c r="Q9" s="201"/>
      <c r="R9" s="201">
        <f>L9*M9</f>
        <v>8</v>
      </c>
      <c r="S9" s="206"/>
    </row>
    <row r="10" spans="1:19" s="11" customFormat="1" ht="12.75" x14ac:dyDescent="0.2">
      <c r="A10" s="207"/>
      <c r="B10" s="208" t="s">
        <v>11</v>
      </c>
      <c r="C10" s="209"/>
      <c r="D10" s="209"/>
      <c r="E10" s="209"/>
      <c r="F10" s="209"/>
      <c r="G10" s="209"/>
      <c r="H10" s="209"/>
      <c r="I10" s="210"/>
      <c r="J10" s="211"/>
      <c r="K10" s="212"/>
      <c r="L10" s="212"/>
      <c r="M10" s="212"/>
      <c r="N10" s="212"/>
      <c r="O10" s="212"/>
      <c r="P10" s="212"/>
      <c r="Q10" s="212"/>
      <c r="R10" s="213">
        <f>L9*M9</f>
        <v>8</v>
      </c>
      <c r="S10" s="214" t="s">
        <v>6</v>
      </c>
    </row>
    <row r="11" spans="1:19" s="11" customFormat="1" ht="12.75" x14ac:dyDescent="0.2">
      <c r="A11" s="207"/>
      <c r="B11" s="197"/>
      <c r="C11" s="192"/>
      <c r="D11" s="192"/>
      <c r="E11" s="192"/>
      <c r="F11" s="192"/>
      <c r="G11" s="192"/>
      <c r="H11" s="192"/>
      <c r="I11" s="193"/>
      <c r="J11" s="194"/>
      <c r="K11" s="195"/>
      <c r="L11" s="195"/>
      <c r="M11" s="195"/>
      <c r="N11" s="195"/>
      <c r="O11" s="195"/>
      <c r="P11" s="195"/>
      <c r="Q11" s="195"/>
      <c r="R11" s="196"/>
      <c r="S11" s="203"/>
    </row>
    <row r="12" spans="1:19" s="11" customFormat="1" ht="12.75" x14ac:dyDescent="0.2">
      <c r="A12" s="204" t="s">
        <v>65</v>
      </c>
      <c r="B12" s="227" t="str">
        <f>'Planilha Orçamentária'!D10</f>
        <v>Aluguel mensal container para almoxarifado, incl. porta, 2 janelas, 1 pt iluminação, Isolamento térmico (teto), piso em comp. Naval pintado, cert. NR18, incl. laudo descontaminação.</v>
      </c>
      <c r="C12" s="192"/>
      <c r="D12" s="192"/>
      <c r="E12" s="192"/>
      <c r="F12" s="192"/>
      <c r="G12" s="192"/>
      <c r="H12" s="192"/>
      <c r="I12" s="193"/>
      <c r="J12" s="194"/>
      <c r="K12" s="195"/>
      <c r="L12" s="195"/>
      <c r="M12" s="195"/>
      <c r="N12" s="195"/>
      <c r="O12" s="195"/>
      <c r="P12" s="195"/>
      <c r="Q12" s="195"/>
      <c r="R12" s="196"/>
      <c r="S12" s="203"/>
    </row>
    <row r="13" spans="1:19" s="11" customFormat="1" ht="12.75" x14ac:dyDescent="0.2">
      <c r="A13" s="205"/>
      <c r="B13" s="198" t="s">
        <v>118</v>
      </c>
      <c r="C13" s="199"/>
      <c r="D13" s="199"/>
      <c r="E13" s="199"/>
      <c r="F13" s="199"/>
      <c r="G13" s="199"/>
      <c r="H13" s="199"/>
      <c r="J13" s="200">
        <v>2</v>
      </c>
      <c r="K13" s="201"/>
      <c r="L13" s="201"/>
      <c r="M13" s="201"/>
      <c r="O13" s="201"/>
      <c r="P13" s="201"/>
      <c r="Q13" s="201"/>
      <c r="R13" s="201">
        <f>J13</f>
        <v>2</v>
      </c>
      <c r="S13" s="206"/>
    </row>
    <row r="14" spans="1:19" s="11" customFormat="1" ht="12.75" x14ac:dyDescent="0.2">
      <c r="A14" s="207"/>
      <c r="B14" s="208" t="s">
        <v>11</v>
      </c>
      <c r="C14" s="209"/>
      <c r="D14" s="209"/>
      <c r="E14" s="209"/>
      <c r="F14" s="209"/>
      <c r="G14" s="209"/>
      <c r="H14" s="209"/>
      <c r="I14" s="210"/>
      <c r="J14" s="211"/>
      <c r="K14" s="212"/>
      <c r="L14" s="212"/>
      <c r="M14" s="212"/>
      <c r="N14" s="212"/>
      <c r="O14" s="212"/>
      <c r="P14" s="212"/>
      <c r="Q14" s="212"/>
      <c r="R14" s="213">
        <f>R13</f>
        <v>2</v>
      </c>
      <c r="S14" s="214" t="s">
        <v>66</v>
      </c>
    </row>
    <row r="15" spans="1:19" s="11" customFormat="1" ht="12.75" x14ac:dyDescent="0.2">
      <c r="A15" s="207"/>
      <c r="B15" s="197"/>
      <c r="C15" s="192"/>
      <c r="D15" s="192"/>
      <c r="E15" s="192"/>
      <c r="F15" s="192"/>
      <c r="G15" s="192"/>
      <c r="H15" s="192"/>
      <c r="I15" s="193"/>
      <c r="J15" s="194"/>
      <c r="K15" s="195"/>
      <c r="L15" s="195"/>
      <c r="M15" s="195"/>
      <c r="N15" s="195"/>
      <c r="O15" s="195"/>
      <c r="P15" s="195"/>
      <c r="Q15" s="195"/>
      <c r="R15" s="196"/>
      <c r="S15" s="203"/>
    </row>
    <row r="16" spans="1:19" s="11" customFormat="1" ht="15" customHeight="1" x14ac:dyDescent="0.2">
      <c r="A16" s="12" t="s">
        <v>27</v>
      </c>
      <c r="B16" s="13" t="str">
        <f>'Planilha Orçamentária'!D13</f>
        <v xml:space="preserve">DRENAGEM </v>
      </c>
      <c r="C16" s="14"/>
      <c r="D16" s="15"/>
      <c r="E16" s="16"/>
      <c r="F16" s="14"/>
      <c r="G16" s="17"/>
      <c r="H16" s="16"/>
      <c r="I16" s="18"/>
      <c r="J16" s="19"/>
      <c r="K16" s="20"/>
      <c r="L16" s="19"/>
      <c r="M16" s="19"/>
      <c r="N16" s="19"/>
      <c r="O16" s="19"/>
      <c r="P16" s="19"/>
      <c r="Q16" s="19"/>
      <c r="R16" s="21"/>
      <c r="S16" s="22"/>
    </row>
    <row r="17" spans="1:19" s="11" customFormat="1" ht="15" customHeight="1" x14ac:dyDescent="0.2">
      <c r="A17" s="23" t="s">
        <v>50</v>
      </c>
      <c r="B17" s="291" t="str">
        <f>'Planilha Orçamentária'!D14</f>
        <v>Dissipador de energia aplicado a saída de bueiro/descida d'agua de aterro (DEB-01)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38"/>
    </row>
    <row r="18" spans="1:19" s="11" customFormat="1" ht="12.75" x14ac:dyDescent="0.2">
      <c r="A18" s="165"/>
      <c r="B18" s="24" t="s">
        <v>124</v>
      </c>
      <c r="C18" s="63" t="s">
        <v>164</v>
      </c>
      <c r="D18" s="63" t="s">
        <v>125</v>
      </c>
      <c r="E18" s="25">
        <v>3</v>
      </c>
      <c r="F18" s="63"/>
      <c r="G18" s="63"/>
      <c r="H18" s="63"/>
      <c r="I18" s="63" t="s">
        <v>167</v>
      </c>
      <c r="J18" s="39">
        <v>1</v>
      </c>
      <c r="K18" s="25"/>
      <c r="L18" s="25"/>
      <c r="M18" s="25"/>
      <c r="N18" s="26"/>
      <c r="O18" s="26"/>
      <c r="P18" s="26"/>
      <c r="Q18" s="26"/>
      <c r="R18" s="39">
        <f>J18</f>
        <v>1</v>
      </c>
      <c r="S18" s="177"/>
    </row>
    <row r="19" spans="1:19" s="11" customFormat="1" ht="12.75" x14ac:dyDescent="0.2">
      <c r="A19" s="165"/>
      <c r="B19" s="24" t="s">
        <v>124</v>
      </c>
      <c r="C19" s="63" t="s">
        <v>165</v>
      </c>
      <c r="D19" s="63" t="s">
        <v>125</v>
      </c>
      <c r="E19" s="25">
        <v>7</v>
      </c>
      <c r="F19" s="63"/>
      <c r="G19" s="63"/>
      <c r="H19" s="63"/>
      <c r="I19" s="63" t="s">
        <v>167</v>
      </c>
      <c r="J19" s="39">
        <v>1</v>
      </c>
      <c r="K19" s="25"/>
      <c r="L19" s="25"/>
      <c r="M19" s="25"/>
      <c r="N19" s="26"/>
      <c r="O19" s="26"/>
      <c r="P19" s="26"/>
      <c r="Q19" s="26"/>
      <c r="R19" s="39">
        <f t="shared" ref="R19:R27" si="0">J19</f>
        <v>1</v>
      </c>
      <c r="S19" s="177"/>
    </row>
    <row r="20" spans="1:19" s="11" customFormat="1" ht="12.75" x14ac:dyDescent="0.2">
      <c r="A20" s="165"/>
      <c r="B20" s="24" t="s">
        <v>124</v>
      </c>
      <c r="C20" s="63" t="s">
        <v>166</v>
      </c>
      <c r="D20" s="63" t="s">
        <v>125</v>
      </c>
      <c r="E20" s="25">
        <v>14.7</v>
      </c>
      <c r="F20" s="63"/>
      <c r="G20" s="63"/>
      <c r="H20" s="63"/>
      <c r="I20" s="63" t="s">
        <v>167</v>
      </c>
      <c r="J20" s="39">
        <v>1</v>
      </c>
      <c r="K20" s="25"/>
      <c r="L20" s="25"/>
      <c r="M20" s="25"/>
      <c r="N20" s="26"/>
      <c r="O20" s="26"/>
      <c r="P20" s="26"/>
      <c r="Q20" s="26"/>
      <c r="R20" s="39">
        <f t="shared" si="0"/>
        <v>1</v>
      </c>
      <c r="S20" s="177"/>
    </row>
    <row r="21" spans="1:19" s="11" customFormat="1" ht="12.75" x14ac:dyDescent="0.2">
      <c r="A21" s="165"/>
      <c r="B21" s="24" t="s">
        <v>124</v>
      </c>
      <c r="C21" s="63" t="s">
        <v>152</v>
      </c>
      <c r="D21" s="63" t="s">
        <v>125</v>
      </c>
      <c r="E21" s="25">
        <v>15.7</v>
      </c>
      <c r="F21" s="63"/>
      <c r="G21" s="63"/>
      <c r="H21" s="63"/>
      <c r="I21" s="63" t="s">
        <v>167</v>
      </c>
      <c r="J21" s="39">
        <v>1</v>
      </c>
      <c r="K21" s="25"/>
      <c r="L21" s="25"/>
      <c r="M21" s="25"/>
      <c r="N21" s="26"/>
      <c r="O21" s="26"/>
      <c r="P21" s="26"/>
      <c r="Q21" s="26"/>
      <c r="R21" s="39">
        <f t="shared" si="0"/>
        <v>1</v>
      </c>
      <c r="S21" s="177"/>
    </row>
    <row r="22" spans="1:19" s="11" customFormat="1" ht="12.75" x14ac:dyDescent="0.2">
      <c r="A22" s="165"/>
      <c r="B22" s="24" t="s">
        <v>124</v>
      </c>
      <c r="C22" s="63" t="s">
        <v>168</v>
      </c>
      <c r="D22" s="63" t="s">
        <v>125</v>
      </c>
      <c r="E22" s="25">
        <v>19</v>
      </c>
      <c r="F22" s="63"/>
      <c r="G22" s="63"/>
      <c r="H22" s="63"/>
      <c r="I22" s="63" t="s">
        <v>167</v>
      </c>
      <c r="J22" s="39">
        <v>1</v>
      </c>
      <c r="K22" s="25"/>
      <c r="L22" s="25"/>
      <c r="M22" s="25"/>
      <c r="N22" s="26"/>
      <c r="O22" s="26"/>
      <c r="P22" s="26"/>
      <c r="Q22" s="26"/>
      <c r="R22" s="39">
        <f t="shared" si="0"/>
        <v>1</v>
      </c>
      <c r="S22" s="177"/>
    </row>
    <row r="23" spans="1:19" s="11" customFormat="1" ht="12.75" x14ac:dyDescent="0.2">
      <c r="A23" s="165"/>
      <c r="B23" s="24" t="s">
        <v>124</v>
      </c>
      <c r="C23" s="63" t="s">
        <v>169</v>
      </c>
      <c r="D23" s="63" t="s">
        <v>125</v>
      </c>
      <c r="E23" s="25">
        <v>10.5</v>
      </c>
      <c r="F23" s="63"/>
      <c r="G23" s="63"/>
      <c r="H23" s="63"/>
      <c r="I23" s="63" t="s">
        <v>167</v>
      </c>
      <c r="J23" s="39">
        <v>1</v>
      </c>
      <c r="K23" s="25"/>
      <c r="L23" s="25"/>
      <c r="M23" s="25"/>
      <c r="N23" s="26"/>
      <c r="O23" s="26"/>
      <c r="P23" s="26"/>
      <c r="Q23" s="26"/>
      <c r="R23" s="39">
        <f t="shared" si="0"/>
        <v>1</v>
      </c>
      <c r="S23" s="177"/>
    </row>
    <row r="24" spans="1:19" s="11" customFormat="1" ht="12.75" x14ac:dyDescent="0.2">
      <c r="A24" s="165"/>
      <c r="B24" s="24" t="s">
        <v>124</v>
      </c>
      <c r="C24" s="63" t="s">
        <v>170</v>
      </c>
      <c r="D24" s="63" t="s">
        <v>125</v>
      </c>
      <c r="E24" s="25">
        <v>10.199999999999999</v>
      </c>
      <c r="F24" s="63"/>
      <c r="G24" s="63"/>
      <c r="H24" s="63"/>
      <c r="I24" s="63" t="s">
        <v>167</v>
      </c>
      <c r="J24" s="39">
        <v>1</v>
      </c>
      <c r="K24" s="25"/>
      <c r="L24" s="25"/>
      <c r="M24" s="25"/>
      <c r="N24" s="26"/>
      <c r="O24" s="26"/>
      <c r="P24" s="26"/>
      <c r="Q24" s="26"/>
      <c r="R24" s="39">
        <f t="shared" si="0"/>
        <v>1</v>
      </c>
      <c r="S24" s="177"/>
    </row>
    <row r="25" spans="1:19" s="11" customFormat="1" ht="12.75" x14ac:dyDescent="0.2">
      <c r="A25" s="165"/>
      <c r="B25" s="24" t="s">
        <v>124</v>
      </c>
      <c r="C25" s="63" t="s">
        <v>153</v>
      </c>
      <c r="D25" s="63" t="s">
        <v>125</v>
      </c>
      <c r="E25" s="25">
        <v>7.9</v>
      </c>
      <c r="F25" s="63"/>
      <c r="G25" s="63"/>
      <c r="H25" s="63"/>
      <c r="I25" s="63" t="s">
        <v>167</v>
      </c>
      <c r="J25" s="39">
        <v>1</v>
      </c>
      <c r="K25" s="25"/>
      <c r="L25" s="25"/>
      <c r="M25" s="25"/>
      <c r="N25" s="26"/>
      <c r="O25" s="26"/>
      <c r="P25" s="26"/>
      <c r="Q25" s="26"/>
      <c r="R25" s="39">
        <f t="shared" si="0"/>
        <v>1</v>
      </c>
      <c r="S25" s="177"/>
    </row>
    <row r="26" spans="1:19" s="11" customFormat="1" ht="12.75" x14ac:dyDescent="0.2">
      <c r="A26" s="165"/>
      <c r="B26" s="24" t="s">
        <v>124</v>
      </c>
      <c r="C26" s="63" t="s">
        <v>171</v>
      </c>
      <c r="D26" s="63" t="s">
        <v>125</v>
      </c>
      <c r="E26" s="25">
        <v>14.2</v>
      </c>
      <c r="F26" s="63"/>
      <c r="G26" s="63"/>
      <c r="H26" s="63"/>
      <c r="I26" s="63" t="s">
        <v>167</v>
      </c>
      <c r="J26" s="39">
        <v>1</v>
      </c>
      <c r="K26" s="25"/>
      <c r="L26" s="25"/>
      <c r="M26" s="25"/>
      <c r="N26" s="26"/>
      <c r="O26" s="26"/>
      <c r="P26" s="26"/>
      <c r="Q26" s="26"/>
      <c r="R26" s="39">
        <f t="shared" si="0"/>
        <v>1</v>
      </c>
      <c r="S26" s="177"/>
    </row>
    <row r="27" spans="1:19" s="11" customFormat="1" ht="12.75" x14ac:dyDescent="0.2">
      <c r="A27" s="165"/>
      <c r="B27" s="24" t="s">
        <v>124</v>
      </c>
      <c r="C27" s="63" t="s">
        <v>135</v>
      </c>
      <c r="D27" s="63" t="s">
        <v>125</v>
      </c>
      <c r="E27" s="25">
        <v>7.3</v>
      </c>
      <c r="F27" s="63"/>
      <c r="G27" s="63"/>
      <c r="H27" s="63"/>
      <c r="I27" s="63" t="s">
        <v>167</v>
      </c>
      <c r="J27" s="39">
        <v>1</v>
      </c>
      <c r="K27" s="25"/>
      <c r="L27" s="25"/>
      <c r="M27" s="25"/>
      <c r="N27" s="26"/>
      <c r="O27" s="26"/>
      <c r="P27" s="26"/>
      <c r="Q27" s="26"/>
      <c r="R27" s="39">
        <f t="shared" si="0"/>
        <v>1</v>
      </c>
      <c r="S27" s="177"/>
    </row>
    <row r="28" spans="1:19" s="11" customFormat="1" ht="15" customHeight="1" x14ac:dyDescent="0.2">
      <c r="A28" s="27"/>
      <c r="B28" s="28" t="s">
        <v>11</v>
      </c>
      <c r="C28" s="29"/>
      <c r="D28" s="30"/>
      <c r="E28" s="31"/>
      <c r="F28" s="29"/>
      <c r="G28" s="32"/>
      <c r="H28" s="31"/>
      <c r="I28" s="33"/>
      <c r="J28" s="33"/>
      <c r="K28" s="34"/>
      <c r="L28" s="34"/>
      <c r="M28" s="34"/>
      <c r="N28" s="34"/>
      <c r="O28" s="34"/>
      <c r="P28" s="34"/>
      <c r="Q28" s="34"/>
      <c r="R28" s="35">
        <f>SUM(R18:R27)</f>
        <v>10</v>
      </c>
      <c r="S28" s="36" t="s">
        <v>5</v>
      </c>
    </row>
    <row r="29" spans="1:19" s="11" customFormat="1" ht="12.75" x14ac:dyDescent="0.2">
      <c r="A29" s="27"/>
      <c r="B29" s="40"/>
      <c r="C29" s="41"/>
      <c r="D29" s="42"/>
      <c r="E29" s="43"/>
      <c r="F29" s="41"/>
      <c r="G29" s="44"/>
      <c r="H29" s="43"/>
      <c r="I29" s="18"/>
      <c r="J29" s="18"/>
      <c r="K29" s="45"/>
      <c r="L29" s="45"/>
      <c r="M29" s="45"/>
      <c r="N29" s="45"/>
      <c r="O29" s="45"/>
      <c r="P29" s="45"/>
      <c r="Q29" s="45"/>
      <c r="R29" s="46"/>
      <c r="S29" s="47"/>
    </row>
    <row r="30" spans="1:19" s="11" customFormat="1" ht="15" customHeight="1" x14ac:dyDescent="0.2">
      <c r="A30" s="27"/>
      <c r="B30" s="40"/>
      <c r="C30" s="41"/>
      <c r="D30" s="42"/>
      <c r="E30" s="43"/>
      <c r="F30" s="41"/>
      <c r="G30" s="44"/>
      <c r="H30" s="43"/>
      <c r="I30" s="18"/>
      <c r="J30" s="18"/>
      <c r="K30" s="45"/>
      <c r="L30" s="45"/>
      <c r="M30" s="45"/>
      <c r="N30" s="45"/>
      <c r="O30" s="45"/>
      <c r="P30" s="45"/>
      <c r="Q30" s="45"/>
      <c r="R30" s="46"/>
      <c r="S30" s="47"/>
    </row>
    <row r="31" spans="1:19" s="11" customFormat="1" ht="15" customHeight="1" x14ac:dyDescent="0.2">
      <c r="A31" s="48" t="s">
        <v>26</v>
      </c>
      <c r="B31" s="49" t="str">
        <f>'Planilha Orçamentária'!D17</f>
        <v>PAVIMENTAÇÃO</v>
      </c>
      <c r="C31" s="50"/>
      <c r="D31" s="51"/>
      <c r="E31" s="52"/>
      <c r="F31" s="50"/>
      <c r="G31" s="53"/>
      <c r="H31" s="52"/>
      <c r="I31" s="54"/>
      <c r="J31" s="55"/>
      <c r="K31" s="56"/>
      <c r="L31" s="55"/>
      <c r="M31" s="57"/>
      <c r="N31" s="55"/>
      <c r="O31" s="57"/>
      <c r="P31" s="57"/>
      <c r="Q31" s="57"/>
      <c r="R31" s="58"/>
      <c r="S31" s="47"/>
    </row>
    <row r="32" spans="1:19" s="11" customFormat="1" ht="15" customHeight="1" x14ac:dyDescent="0.2">
      <c r="A32" s="23" t="s">
        <v>55</v>
      </c>
      <c r="B32" s="291" t="str">
        <f>'Planilha Orçamentária'!D18</f>
        <v>Regularização e compactação do sub-leito (100% P.I.) H = 0,20 m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3"/>
      <c r="S32" s="22"/>
    </row>
    <row r="33" spans="1:19" s="11" customFormat="1" ht="15" customHeight="1" x14ac:dyDescent="0.2">
      <c r="A33" s="165"/>
      <c r="B33" s="37" t="s">
        <v>127</v>
      </c>
      <c r="C33" s="63" t="s">
        <v>126</v>
      </c>
      <c r="D33" s="63" t="s">
        <v>125</v>
      </c>
      <c r="E33" s="25">
        <v>0</v>
      </c>
      <c r="F33" s="63" t="s">
        <v>131</v>
      </c>
      <c r="G33" s="63" t="s">
        <v>125</v>
      </c>
      <c r="H33" s="25">
        <v>7.94</v>
      </c>
      <c r="I33" s="166"/>
      <c r="J33" s="39"/>
      <c r="K33" s="202">
        <v>947.94</v>
      </c>
      <c r="L33" s="25" t="s">
        <v>128</v>
      </c>
      <c r="M33" s="25"/>
      <c r="N33" s="167">
        <v>6143.64</v>
      </c>
      <c r="O33" s="25"/>
      <c r="P33" s="25"/>
      <c r="Q33" s="25"/>
      <c r="R33" s="59">
        <f>N33</f>
        <v>6143.64</v>
      </c>
      <c r="S33" s="22"/>
    </row>
    <row r="34" spans="1:19" s="60" customFormat="1" ht="15" customHeight="1" x14ac:dyDescent="0.2">
      <c r="A34" s="27"/>
      <c r="B34" s="28" t="s">
        <v>11</v>
      </c>
      <c r="C34" s="29"/>
      <c r="D34" s="30"/>
      <c r="E34" s="31"/>
      <c r="F34" s="29"/>
      <c r="G34" s="32"/>
      <c r="H34" s="31"/>
      <c r="I34" s="33"/>
      <c r="J34" s="33"/>
      <c r="K34" s="186"/>
      <c r="L34" s="34"/>
      <c r="M34" s="34"/>
      <c r="N34" s="34"/>
      <c r="O34" s="34"/>
      <c r="P34" s="34"/>
      <c r="Q34" s="34"/>
      <c r="R34" s="35">
        <f>R33</f>
        <v>6143.64</v>
      </c>
      <c r="S34" s="36" t="s">
        <v>6</v>
      </c>
    </row>
    <row r="35" spans="1:19" s="60" customFormat="1" ht="15" customHeight="1" x14ac:dyDescent="0.2">
      <c r="A35" s="27"/>
      <c r="B35" s="40"/>
      <c r="C35" s="41"/>
      <c r="D35" s="42"/>
      <c r="E35" s="43"/>
      <c r="F35" s="41"/>
      <c r="G35" s="44"/>
      <c r="H35" s="43"/>
      <c r="I35" s="18"/>
      <c r="J35" s="19"/>
      <c r="K35" s="61"/>
      <c r="L35" s="19"/>
      <c r="M35" s="62"/>
      <c r="N35" s="19"/>
      <c r="O35" s="62"/>
      <c r="P35" s="62"/>
      <c r="Q35" s="62"/>
      <c r="R35" s="46"/>
      <c r="S35" s="47"/>
    </row>
    <row r="36" spans="1:19" s="60" customFormat="1" ht="15" customHeight="1" x14ac:dyDescent="0.2">
      <c r="A36" s="23" t="s">
        <v>56</v>
      </c>
      <c r="B36" s="288" t="str">
        <f>'Planilha Orçamentária'!D19</f>
        <v>Pavimentação com blocos de concreto (35 MPa), esp.= 08 cm, colchão areia esp.= 5cm, exclusive fornecimento dos blocos e inclusive transporte dos blocos e areia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90"/>
      <c r="S36" s="22"/>
    </row>
    <row r="37" spans="1:19" s="60" customFormat="1" ht="15" customHeight="1" x14ac:dyDescent="0.2">
      <c r="A37" s="165"/>
      <c r="B37" s="37" t="s">
        <v>127</v>
      </c>
      <c r="C37" s="63" t="s">
        <v>126</v>
      </c>
      <c r="D37" s="63" t="s">
        <v>125</v>
      </c>
      <c r="E37" s="25">
        <v>0</v>
      </c>
      <c r="F37" s="63" t="s">
        <v>131</v>
      </c>
      <c r="G37" s="63" t="s">
        <v>125</v>
      </c>
      <c r="H37" s="25">
        <v>7.94</v>
      </c>
      <c r="I37" s="166"/>
      <c r="J37" s="39"/>
      <c r="K37" s="202">
        <v>947.94</v>
      </c>
      <c r="L37" s="25" t="s">
        <v>128</v>
      </c>
      <c r="M37" s="25"/>
      <c r="N37" s="167">
        <v>6143.64</v>
      </c>
      <c r="O37" s="25"/>
      <c r="P37" s="25"/>
      <c r="Q37" s="25"/>
      <c r="R37" s="59">
        <f>N37</f>
        <v>6143.64</v>
      </c>
      <c r="S37" s="22"/>
    </row>
    <row r="38" spans="1:19" ht="15" customHeight="1" x14ac:dyDescent="0.2">
      <c r="B38" s="28" t="s">
        <v>11</v>
      </c>
      <c r="C38" s="29"/>
      <c r="D38" s="30"/>
      <c r="E38" s="31"/>
      <c r="F38" s="29"/>
      <c r="G38" s="32"/>
      <c r="H38" s="31"/>
      <c r="I38" s="33"/>
      <c r="J38" s="33"/>
      <c r="K38" s="186"/>
      <c r="L38" s="34"/>
      <c r="M38" s="34"/>
      <c r="N38" s="34"/>
      <c r="O38" s="34"/>
      <c r="P38" s="34"/>
      <c r="Q38" s="34"/>
      <c r="R38" s="35">
        <f>R37</f>
        <v>6143.64</v>
      </c>
      <c r="S38" s="36" t="s">
        <v>6</v>
      </c>
    </row>
    <row r="39" spans="1:19" ht="15" customHeight="1" x14ac:dyDescent="0.2">
      <c r="B39" s="216"/>
      <c r="C39" s="217"/>
      <c r="D39" s="218"/>
      <c r="E39" s="219"/>
      <c r="F39" s="217"/>
      <c r="G39" s="220"/>
      <c r="H39" s="219"/>
      <c r="I39" s="221"/>
      <c r="J39" s="221"/>
      <c r="K39" s="45"/>
      <c r="L39" s="222"/>
      <c r="M39" s="222"/>
      <c r="N39" s="222"/>
      <c r="O39" s="222"/>
      <c r="P39" s="222"/>
      <c r="Q39" s="222"/>
      <c r="R39" s="223"/>
      <c r="S39" s="45"/>
    </row>
    <row r="40" spans="1:19" ht="15" customHeight="1" x14ac:dyDescent="0.2">
      <c r="A40" s="224" t="s">
        <v>146</v>
      </c>
      <c r="B40" s="40" t="str">
        <f>'Planilha Orçamentária'!D20</f>
        <v>Transporte local dos blocos - esp = 10cm - 1,095XP + 1,460XR + 1,825; 0,5km</v>
      </c>
      <c r="C40" s="41"/>
      <c r="D40" s="42"/>
      <c r="E40" s="43"/>
      <c r="F40" s="41"/>
      <c r="G40" s="44"/>
      <c r="H40" s="43"/>
      <c r="I40" s="18"/>
      <c r="J40" s="18"/>
      <c r="K40" s="45"/>
      <c r="L40" s="45"/>
      <c r="M40" s="45"/>
      <c r="N40" s="45"/>
      <c r="O40" s="45"/>
      <c r="P40" s="45"/>
      <c r="Q40" s="45"/>
      <c r="R40" s="46"/>
      <c r="S40" s="45"/>
    </row>
    <row r="41" spans="1:19" ht="15" customHeight="1" x14ac:dyDescent="0.2">
      <c r="B41" s="225" t="s">
        <v>127</v>
      </c>
      <c r="C41" s="41"/>
      <c r="D41" s="42"/>
      <c r="E41" s="43"/>
      <c r="F41" s="41"/>
      <c r="G41" s="44"/>
      <c r="H41" s="43"/>
      <c r="I41" s="18"/>
      <c r="J41" s="18"/>
      <c r="K41" s="18">
        <v>500</v>
      </c>
      <c r="L41" s="45"/>
      <c r="M41" s="45"/>
      <c r="N41" s="45"/>
      <c r="O41" s="45"/>
      <c r="P41" s="45"/>
      <c r="Q41" s="45"/>
      <c r="R41" s="21">
        <f>K41</f>
        <v>500</v>
      </c>
      <c r="S41" s="45"/>
    </row>
    <row r="42" spans="1:19" ht="15" customHeight="1" x14ac:dyDescent="0.2">
      <c r="B42" s="216" t="s">
        <v>11</v>
      </c>
      <c r="C42" s="217"/>
      <c r="D42" s="218"/>
      <c r="E42" s="219"/>
      <c r="F42" s="217"/>
      <c r="G42" s="220"/>
      <c r="H42" s="219"/>
      <c r="I42" s="221"/>
      <c r="J42" s="221"/>
      <c r="K42" s="222"/>
      <c r="L42" s="222"/>
      <c r="M42" s="222"/>
      <c r="N42" s="222"/>
      <c r="O42" s="222"/>
      <c r="P42" s="222"/>
      <c r="Q42" s="222"/>
      <c r="R42" s="223">
        <f>R41</f>
        <v>500</v>
      </c>
      <c r="S42" s="222" t="s">
        <v>161</v>
      </c>
    </row>
    <row r="43" spans="1:19" ht="15" customHeight="1" x14ac:dyDescent="0.2">
      <c r="B43" s="216"/>
      <c r="C43" s="217"/>
      <c r="D43" s="218"/>
      <c r="E43" s="219"/>
      <c r="F43" s="217"/>
      <c r="G43" s="220"/>
      <c r="H43" s="219"/>
      <c r="I43" s="221"/>
      <c r="J43" s="221"/>
      <c r="K43" s="222"/>
      <c r="L43" s="222"/>
      <c r="M43" s="222"/>
      <c r="N43" s="222"/>
      <c r="O43" s="222"/>
      <c r="P43" s="222"/>
      <c r="Q43" s="222"/>
      <c r="R43" s="223"/>
      <c r="S43" s="222"/>
    </row>
    <row r="44" spans="1:19" ht="18.75" customHeight="1" x14ac:dyDescent="0.2">
      <c r="A44" s="23" t="s">
        <v>157</v>
      </c>
      <c r="B44" s="294" t="s">
        <v>149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1"/>
    </row>
    <row r="45" spans="1:19" ht="15" customHeight="1" x14ac:dyDescent="0.2">
      <c r="A45" s="165"/>
      <c r="B45" s="37" t="s">
        <v>127</v>
      </c>
      <c r="C45" s="187" t="s">
        <v>126</v>
      </c>
      <c r="D45" s="187" t="s">
        <v>125</v>
      </c>
      <c r="E45" s="188">
        <v>0</v>
      </c>
      <c r="F45" s="187" t="s">
        <v>131</v>
      </c>
      <c r="G45" s="187" t="s">
        <v>125</v>
      </c>
      <c r="H45" s="188">
        <v>7.94</v>
      </c>
      <c r="I45" s="63" t="s">
        <v>132</v>
      </c>
      <c r="J45" s="189"/>
      <c r="K45" s="202">
        <v>1875.84</v>
      </c>
      <c r="L45" s="188"/>
      <c r="M45" s="188"/>
      <c r="N45" s="190"/>
      <c r="O45" s="188"/>
      <c r="P45" s="188"/>
      <c r="Q45" s="188"/>
      <c r="R45" s="202">
        <f>K45</f>
        <v>1875.84</v>
      </c>
      <c r="S45" s="191"/>
    </row>
    <row r="46" spans="1:19" ht="15" customHeight="1" x14ac:dyDescent="0.2">
      <c r="B46" s="28" t="s">
        <v>11</v>
      </c>
      <c r="C46" s="29"/>
      <c r="D46" s="30"/>
      <c r="E46" s="31"/>
      <c r="F46" s="29"/>
      <c r="G46" s="32"/>
      <c r="H46" s="31"/>
      <c r="I46" s="33"/>
      <c r="J46" s="33"/>
      <c r="K46" s="34"/>
      <c r="L46" s="34"/>
      <c r="M46" s="34"/>
      <c r="N46" s="34"/>
      <c r="O46" s="34"/>
      <c r="P46" s="34"/>
      <c r="Q46" s="34"/>
      <c r="R46" s="35">
        <f>SUM(R45)</f>
        <v>1875.84</v>
      </c>
      <c r="S46" s="36" t="s">
        <v>48</v>
      </c>
    </row>
    <row r="47" spans="1:19" ht="15" customHeight="1" x14ac:dyDescent="0.2">
      <c r="R47" s="226"/>
    </row>
    <row r="48" spans="1:19" ht="15" customHeight="1" x14ac:dyDescent="0.2">
      <c r="A48" s="23" t="s">
        <v>158</v>
      </c>
      <c r="B48" s="294" t="str">
        <f>'Planilha Orçamentária'!D22</f>
        <v>Transp. de meio fio p/ pavimentação - esp = 10cm - 1,095XP + 1,460XR + 1,825; 0,5km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6"/>
      <c r="S48" s="1"/>
    </row>
    <row r="49" spans="1:19" ht="15" customHeight="1" x14ac:dyDescent="0.2">
      <c r="A49" s="165"/>
      <c r="B49" s="37" t="s">
        <v>127</v>
      </c>
      <c r="C49" s="187"/>
      <c r="D49" s="187"/>
      <c r="E49" s="188"/>
      <c r="F49" s="187"/>
      <c r="G49" s="187"/>
      <c r="H49" s="188"/>
      <c r="I49" s="63"/>
      <c r="J49" s="189"/>
      <c r="K49" s="202">
        <v>500</v>
      </c>
      <c r="L49" s="188"/>
      <c r="M49" s="188"/>
      <c r="N49" s="190"/>
      <c r="O49" s="188"/>
      <c r="P49" s="188"/>
      <c r="Q49" s="188"/>
      <c r="R49" s="202">
        <f>K49</f>
        <v>500</v>
      </c>
      <c r="S49" s="191"/>
    </row>
    <row r="50" spans="1:19" ht="15" customHeight="1" x14ac:dyDescent="0.2">
      <c r="B50" s="28" t="s">
        <v>11</v>
      </c>
      <c r="C50" s="29"/>
      <c r="D50" s="30"/>
      <c r="E50" s="31"/>
      <c r="F50" s="29"/>
      <c r="G50" s="32"/>
      <c r="H50" s="31"/>
      <c r="I50" s="33"/>
      <c r="J50" s="33"/>
      <c r="K50" s="34"/>
      <c r="L50" s="34"/>
      <c r="M50" s="34"/>
      <c r="N50" s="34"/>
      <c r="O50" s="34"/>
      <c r="P50" s="34"/>
      <c r="Q50" s="34"/>
      <c r="R50" s="35">
        <f>SUM(R49)</f>
        <v>500</v>
      </c>
      <c r="S50" s="36" t="s">
        <v>161</v>
      </c>
    </row>
  </sheetData>
  <mergeCells count="25">
    <mergeCell ref="B48:R48"/>
    <mergeCell ref="B44:R44"/>
    <mergeCell ref="A4:B4"/>
    <mergeCell ref="A3:B3"/>
    <mergeCell ref="A1:S1"/>
    <mergeCell ref="N3:S3"/>
    <mergeCell ref="A5:A6"/>
    <mergeCell ref="B5:B6"/>
    <mergeCell ref="C5:H5"/>
    <mergeCell ref="S5:S6"/>
    <mergeCell ref="C6:E6"/>
    <mergeCell ref="F6:H6"/>
    <mergeCell ref="R5:R6"/>
    <mergeCell ref="N5:N6"/>
    <mergeCell ref="O5:O6"/>
    <mergeCell ref="M5:M6"/>
    <mergeCell ref="I5:I6"/>
    <mergeCell ref="L5:L6"/>
    <mergeCell ref="J5:J6"/>
    <mergeCell ref="K5:K6"/>
    <mergeCell ref="B36:R36"/>
    <mergeCell ref="B32:R32"/>
    <mergeCell ref="B17:R17"/>
    <mergeCell ref="P5:P6"/>
    <mergeCell ref="Q5:Q6"/>
  </mergeCells>
  <phoneticPr fontId="29" type="noConversion"/>
  <printOptions horizontalCentered="1" gridLines="1"/>
  <pageMargins left="0.39370078740157483" right="0.39370078740157483" top="0.78740157480314965" bottom="0.39370078740157483" header="0" footer="0"/>
  <pageSetup paperSize="9" scale="55" fitToHeight="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view="pageBreakPreview" zoomScaleNormal="80" zoomScaleSheetLayoutView="100" zoomScalePageLayoutView="60" workbookViewId="0">
      <selection activeCell="E11" sqref="E11"/>
    </sheetView>
  </sheetViews>
  <sheetFormatPr defaultColWidth="10.7109375" defaultRowHeight="15" customHeight="1" x14ac:dyDescent="0.2"/>
  <cols>
    <col min="1" max="1" width="10.7109375" style="67" customWidth="1"/>
    <col min="2" max="2" width="35.7109375" style="67" customWidth="1"/>
    <col min="3" max="3" width="20.7109375" style="67" customWidth="1"/>
    <col min="4" max="4" width="19.5703125" style="67" bestFit="1" customWidth="1"/>
    <col min="5" max="5" width="16.140625" style="67" customWidth="1"/>
    <col min="6" max="6" width="17.140625" style="67" customWidth="1"/>
    <col min="7" max="8" width="11.7109375" style="67" bestFit="1" customWidth="1"/>
    <col min="9" max="16384" width="10.7109375" style="67"/>
  </cols>
  <sheetData>
    <row r="1" spans="1:6" ht="15" customHeight="1" x14ac:dyDescent="0.2">
      <c r="A1" s="319" t="s">
        <v>12</v>
      </c>
      <c r="B1" s="320"/>
      <c r="C1" s="320"/>
      <c r="D1" s="320"/>
      <c r="E1" s="320"/>
      <c r="F1" s="320"/>
    </row>
    <row r="2" spans="1:6" ht="15" customHeight="1" x14ac:dyDescent="0.2">
      <c r="A2" s="317" t="s">
        <v>154</v>
      </c>
      <c r="B2" s="318"/>
      <c r="C2" s="318"/>
      <c r="D2" s="318"/>
      <c r="E2" s="318"/>
      <c r="F2" s="318"/>
    </row>
    <row r="3" spans="1:6" ht="12.75" x14ac:dyDescent="0.2">
      <c r="A3" s="326" t="s">
        <v>57</v>
      </c>
      <c r="B3" s="327"/>
      <c r="C3" s="327"/>
      <c r="D3" s="327"/>
      <c r="E3" s="68"/>
      <c r="F3" s="69"/>
    </row>
    <row r="4" spans="1:6" s="71" customFormat="1" ht="32.25" customHeight="1" x14ac:dyDescent="0.2">
      <c r="A4" s="328" t="s">
        <v>137</v>
      </c>
      <c r="B4" s="329"/>
      <c r="C4" s="329"/>
      <c r="D4" s="329"/>
      <c r="E4" s="70"/>
      <c r="F4" s="70"/>
    </row>
    <row r="5" spans="1:6" ht="24.95" customHeight="1" x14ac:dyDescent="0.2">
      <c r="A5" s="325" t="s">
        <v>1</v>
      </c>
      <c r="B5" s="325" t="s">
        <v>13</v>
      </c>
      <c r="C5" s="325"/>
      <c r="D5" s="330" t="s">
        <v>30</v>
      </c>
      <c r="E5" s="325"/>
      <c r="F5" s="325"/>
    </row>
    <row r="6" spans="1:6" ht="24.95" customHeight="1" x14ac:dyDescent="0.2">
      <c r="A6" s="325"/>
      <c r="B6" s="325"/>
      <c r="C6" s="325"/>
      <c r="D6" s="330"/>
      <c r="E6" s="72">
        <v>1</v>
      </c>
      <c r="F6" s="72">
        <v>2</v>
      </c>
    </row>
    <row r="7" spans="1:6" ht="24.95" customHeight="1" x14ac:dyDescent="0.2">
      <c r="A7" s="321" t="str">
        <f>'Planilha Orçamentária'!A8</f>
        <v>01</v>
      </c>
      <c r="B7" s="333" t="s">
        <v>53</v>
      </c>
      <c r="C7" s="73" t="s">
        <v>14</v>
      </c>
      <c r="D7" s="313">
        <f>'Planilha Orçamentária'!H11</f>
        <v>3574.96</v>
      </c>
      <c r="E7" s="74">
        <v>1</v>
      </c>
      <c r="F7" s="74"/>
    </row>
    <row r="8" spans="1:6" ht="24.95" customHeight="1" x14ac:dyDescent="0.2">
      <c r="A8" s="322"/>
      <c r="B8" s="334"/>
      <c r="C8" s="75" t="s">
        <v>15</v>
      </c>
      <c r="D8" s="314"/>
      <c r="E8" s="168">
        <f>D7</f>
        <v>3574.96</v>
      </c>
      <c r="F8" s="76"/>
    </row>
    <row r="9" spans="1:6" ht="24.95" customHeight="1" x14ac:dyDescent="0.2">
      <c r="A9" s="321" t="s">
        <v>27</v>
      </c>
      <c r="B9" s="323" t="str">
        <f>'Planilha Orçamentária'!D13</f>
        <v xml:space="preserve">DRENAGEM </v>
      </c>
      <c r="C9" s="73" t="s">
        <v>14</v>
      </c>
      <c r="D9" s="331">
        <f>'Planilha Orçamentária'!H15</f>
        <v>7774.6</v>
      </c>
      <c r="E9" s="74">
        <v>0.5</v>
      </c>
      <c r="F9" s="74">
        <v>0.5</v>
      </c>
    </row>
    <row r="10" spans="1:6" ht="24.95" customHeight="1" x14ac:dyDescent="0.2">
      <c r="A10" s="322"/>
      <c r="B10" s="324"/>
      <c r="C10" s="75" t="s">
        <v>15</v>
      </c>
      <c r="D10" s="332"/>
      <c r="E10" s="168">
        <f>D9/2</f>
        <v>3887.3</v>
      </c>
      <c r="F10" s="168">
        <f>D9/2</f>
        <v>3887.3</v>
      </c>
    </row>
    <row r="11" spans="1:6" ht="24.95" customHeight="1" x14ac:dyDescent="0.2">
      <c r="A11" s="321" t="s">
        <v>26</v>
      </c>
      <c r="B11" s="323" t="str">
        <f>'Planilha Orçamentária'!D17</f>
        <v>PAVIMENTAÇÃO</v>
      </c>
      <c r="C11" s="73" t="s">
        <v>14</v>
      </c>
      <c r="D11" s="331">
        <f>'Planilha Orçamentária'!H23</f>
        <v>198096.49</v>
      </c>
      <c r="E11" s="74">
        <v>0.5</v>
      </c>
      <c r="F11" s="74">
        <v>0.5</v>
      </c>
    </row>
    <row r="12" spans="1:6" ht="24.95" customHeight="1" x14ac:dyDescent="0.2">
      <c r="A12" s="322"/>
      <c r="B12" s="324"/>
      <c r="C12" s="75" t="s">
        <v>15</v>
      </c>
      <c r="D12" s="332"/>
      <c r="E12" s="168">
        <f>D11/2</f>
        <v>99048.244999999995</v>
      </c>
      <c r="F12" s="168">
        <f>D11/2</f>
        <v>99048.244999999995</v>
      </c>
    </row>
    <row r="13" spans="1:6" ht="24.95" customHeight="1" x14ac:dyDescent="0.2">
      <c r="A13" s="316" t="s">
        <v>16</v>
      </c>
      <c r="B13" s="316"/>
      <c r="C13" s="316"/>
      <c r="D13" s="315">
        <f>SUM(D7:D12)</f>
        <v>209446.05</v>
      </c>
      <c r="E13" s="77">
        <f>E15/$D$13</f>
        <v>0.50853432184564962</v>
      </c>
      <c r="F13" s="77">
        <f>F15/$D$13</f>
        <v>0.49146567815435049</v>
      </c>
    </row>
    <row r="14" spans="1:6" ht="24.95" customHeight="1" x14ac:dyDescent="0.2">
      <c r="A14" s="316" t="s">
        <v>17</v>
      </c>
      <c r="B14" s="316"/>
      <c r="C14" s="316"/>
      <c r="D14" s="315"/>
      <c r="E14" s="77">
        <f>E13</f>
        <v>0.50853432184564962</v>
      </c>
      <c r="F14" s="77">
        <f>F13+E14</f>
        <v>1</v>
      </c>
    </row>
    <row r="15" spans="1:6" ht="24.95" customHeight="1" x14ac:dyDescent="0.2">
      <c r="A15" s="316" t="s">
        <v>18</v>
      </c>
      <c r="B15" s="316"/>
      <c r="C15" s="316"/>
      <c r="D15" s="315"/>
      <c r="E15" s="78">
        <f>SUM(E8,E12,E10)</f>
        <v>106510.505</v>
      </c>
      <c r="F15" s="78">
        <f>SUM(F12,F10)</f>
        <v>102935.545</v>
      </c>
    </row>
    <row r="16" spans="1:6" ht="24.95" customHeight="1" x14ac:dyDescent="0.2">
      <c r="A16" s="316" t="s">
        <v>19</v>
      </c>
      <c r="B16" s="316"/>
      <c r="C16" s="316"/>
      <c r="D16" s="315"/>
      <c r="E16" s="78">
        <f>E15</f>
        <v>106510.505</v>
      </c>
      <c r="F16" s="78">
        <f>F15+E16</f>
        <v>209446.05</v>
      </c>
    </row>
  </sheetData>
  <mergeCells count="22">
    <mergeCell ref="A2:F2"/>
    <mergeCell ref="A1:F1"/>
    <mergeCell ref="A9:A10"/>
    <mergeCell ref="A11:A12"/>
    <mergeCell ref="B9:B10"/>
    <mergeCell ref="B11:B12"/>
    <mergeCell ref="E5:F5"/>
    <mergeCell ref="A3:D3"/>
    <mergeCell ref="A4:D4"/>
    <mergeCell ref="A5:A6"/>
    <mergeCell ref="B5:C6"/>
    <mergeCell ref="D5:D6"/>
    <mergeCell ref="D9:D10"/>
    <mergeCell ref="D11:D12"/>
    <mergeCell ref="A7:A8"/>
    <mergeCell ref="B7:B8"/>
    <mergeCell ref="D7:D8"/>
    <mergeCell ref="D13:D16"/>
    <mergeCell ref="A13:C13"/>
    <mergeCell ref="A14:C14"/>
    <mergeCell ref="A15:C15"/>
    <mergeCell ref="A16:C16"/>
  </mergeCells>
  <conditionalFormatting sqref="E9:F16">
    <cfRule type="cellIs" dxfId="1" priority="15" operator="equal">
      <formula>0</formula>
    </cfRule>
  </conditionalFormatting>
  <conditionalFormatting sqref="E7:F8">
    <cfRule type="cellIs" dxfId="0" priority="1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4BBB-A873-4126-BD5D-C4BD4132EC70}">
  <sheetPr>
    <pageSetUpPr fitToPage="1"/>
  </sheetPr>
  <dimension ref="A1:J72"/>
  <sheetViews>
    <sheetView view="pageBreakPreview" zoomScaleNormal="100" zoomScaleSheetLayoutView="100" workbookViewId="0">
      <selection activeCell="E55" sqref="E55:H55"/>
    </sheetView>
  </sheetViews>
  <sheetFormatPr defaultRowHeight="14.25" x14ac:dyDescent="0.2"/>
  <cols>
    <col min="1" max="1" width="45" style="144" customWidth="1"/>
    <col min="2" max="2" width="12.28515625" style="144" customWidth="1"/>
    <col min="3" max="3" width="12.42578125" style="144" bestFit="1" customWidth="1"/>
    <col min="4" max="4" width="25.7109375" style="144" bestFit="1" customWidth="1"/>
    <col min="5" max="7" width="5.7109375" style="144" customWidth="1"/>
    <col min="8" max="8" width="7.140625" style="144" customWidth="1"/>
    <col min="9" max="9" width="11.5703125" style="144" bestFit="1" customWidth="1"/>
    <col min="10" max="10" width="15.42578125" style="144" bestFit="1" customWidth="1"/>
    <col min="11" max="16384" width="9.140625" style="144"/>
  </cols>
  <sheetData>
    <row r="1" spans="1:10" x14ac:dyDescent="0.2">
      <c r="A1" s="335" t="s">
        <v>111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x14ac:dyDescent="0.2">
      <c r="A2" s="338" t="s">
        <v>110</v>
      </c>
      <c r="B2" s="339"/>
      <c r="C2" s="339"/>
      <c r="D2" s="339"/>
      <c r="E2" s="339"/>
      <c r="F2" s="339"/>
      <c r="G2" s="339"/>
      <c r="H2" s="339"/>
      <c r="I2" s="339"/>
      <c r="J2" s="340"/>
    </row>
    <row r="3" spans="1:10" ht="28.5" customHeight="1" x14ac:dyDescent="0.2">
      <c r="A3" s="347" t="s">
        <v>129</v>
      </c>
      <c r="B3" s="347"/>
      <c r="C3" s="347"/>
      <c r="D3" s="347"/>
      <c r="E3" s="347"/>
      <c r="F3" s="347"/>
      <c r="G3" s="347"/>
      <c r="H3" s="345" t="s">
        <v>49</v>
      </c>
      <c r="I3" s="346"/>
      <c r="J3" s="163" t="s">
        <v>115</v>
      </c>
    </row>
    <row r="4" spans="1:10" s="157" customFormat="1" ht="28.5" x14ac:dyDescent="0.2">
      <c r="A4" s="158" t="s">
        <v>107</v>
      </c>
      <c r="B4" s="160" t="s">
        <v>80</v>
      </c>
      <c r="C4" s="174" t="s">
        <v>106</v>
      </c>
      <c r="D4" s="174" t="s">
        <v>105</v>
      </c>
      <c r="E4" s="343" t="s">
        <v>104</v>
      </c>
      <c r="F4" s="344"/>
      <c r="G4" s="343" t="s">
        <v>103</v>
      </c>
      <c r="H4" s="344"/>
      <c r="I4" s="174" t="s">
        <v>102</v>
      </c>
      <c r="J4" s="174" t="s">
        <v>96</v>
      </c>
    </row>
    <row r="5" spans="1:10" x14ac:dyDescent="0.2">
      <c r="A5" s="341" t="s">
        <v>101</v>
      </c>
      <c r="B5" s="341"/>
      <c r="C5" s="341"/>
      <c r="D5" s="341"/>
      <c r="E5" s="341"/>
      <c r="F5" s="341"/>
      <c r="G5" s="341"/>
      <c r="H5" s="341"/>
      <c r="I5" s="341"/>
      <c r="J5" s="149">
        <v>0</v>
      </c>
    </row>
    <row r="6" spans="1:10" ht="7.5" customHeight="1" x14ac:dyDescent="0.2">
      <c r="A6" s="342"/>
      <c r="B6" s="342"/>
      <c r="C6" s="342"/>
      <c r="D6" s="342"/>
      <c r="E6" s="342"/>
      <c r="F6" s="342"/>
      <c r="G6" s="342"/>
      <c r="H6" s="342"/>
      <c r="I6" s="342"/>
      <c r="J6" s="342"/>
    </row>
    <row r="7" spans="1:10" s="156" customFormat="1" ht="28.5" x14ac:dyDescent="0.2">
      <c r="A7" s="158" t="s">
        <v>100</v>
      </c>
      <c r="B7" s="160" t="s">
        <v>80</v>
      </c>
      <c r="C7" s="174" t="s">
        <v>99</v>
      </c>
      <c r="D7" s="174" t="s">
        <v>98</v>
      </c>
      <c r="E7" s="343" t="s">
        <v>97</v>
      </c>
      <c r="F7" s="344"/>
      <c r="G7" s="348" t="s">
        <v>74</v>
      </c>
      <c r="H7" s="348"/>
      <c r="I7" s="348"/>
      <c r="J7" s="174" t="s">
        <v>96</v>
      </c>
    </row>
    <row r="8" spans="1:10" x14ac:dyDescent="0.2">
      <c r="A8" s="150" t="s">
        <v>112</v>
      </c>
      <c r="B8" s="175">
        <v>20035</v>
      </c>
      <c r="C8" s="175">
        <v>1.24</v>
      </c>
      <c r="D8" s="175">
        <v>128.33000000000001</v>
      </c>
      <c r="E8" s="349">
        <v>14.15</v>
      </c>
      <c r="F8" s="350"/>
      <c r="G8" s="351">
        <v>1</v>
      </c>
      <c r="H8" s="351"/>
      <c r="I8" s="351"/>
      <c r="J8" s="175">
        <v>15.63</v>
      </c>
    </row>
    <row r="9" spans="1:10" x14ac:dyDescent="0.2">
      <c r="A9" s="150" t="s">
        <v>113</v>
      </c>
      <c r="B9" s="175">
        <v>20065</v>
      </c>
      <c r="C9" s="175">
        <v>2.2599999999999998</v>
      </c>
      <c r="D9" s="175">
        <v>128.33000000000001</v>
      </c>
      <c r="E9" s="349">
        <v>25.8</v>
      </c>
      <c r="F9" s="350"/>
      <c r="G9" s="351">
        <v>0.5</v>
      </c>
      <c r="H9" s="351"/>
      <c r="I9" s="351"/>
      <c r="J9" s="175">
        <v>14.24</v>
      </c>
    </row>
    <row r="10" spans="1:10" x14ac:dyDescent="0.2">
      <c r="A10" s="150" t="s">
        <v>47</v>
      </c>
      <c r="B10" s="150">
        <v>20002</v>
      </c>
      <c r="C10" s="151">
        <v>1</v>
      </c>
      <c r="D10" s="175">
        <v>128.33000000000001</v>
      </c>
      <c r="E10" s="349">
        <v>11.41</v>
      </c>
      <c r="F10" s="350"/>
      <c r="G10" s="351">
        <v>2</v>
      </c>
      <c r="H10" s="351"/>
      <c r="I10" s="351"/>
      <c r="J10" s="150">
        <v>25.2</v>
      </c>
    </row>
    <row r="11" spans="1:10" x14ac:dyDescent="0.2">
      <c r="A11" s="145"/>
      <c r="B11" s="145"/>
      <c r="C11" s="145"/>
      <c r="D11" s="145"/>
      <c r="E11" s="145"/>
      <c r="F11" s="145"/>
      <c r="G11" s="145"/>
      <c r="H11" s="145"/>
      <c r="I11" s="176" t="s">
        <v>95</v>
      </c>
      <c r="J11" s="155">
        <f>SUM(J8:J10)</f>
        <v>55.07</v>
      </c>
    </row>
    <row r="12" spans="1:10" ht="7.5" customHeight="1" x14ac:dyDescent="0.2">
      <c r="A12" s="352"/>
      <c r="B12" s="352"/>
      <c r="C12" s="352"/>
      <c r="D12" s="352"/>
      <c r="E12" s="352"/>
      <c r="F12" s="352"/>
      <c r="G12" s="352"/>
      <c r="H12" s="352"/>
      <c r="I12" s="352"/>
      <c r="J12" s="352"/>
    </row>
    <row r="13" spans="1:10" s="156" customFormat="1" ht="28.5" x14ac:dyDescent="0.2">
      <c r="A13" s="158" t="s">
        <v>94</v>
      </c>
      <c r="B13" s="160" t="s">
        <v>80</v>
      </c>
      <c r="C13" s="174" t="s">
        <v>39</v>
      </c>
      <c r="D13" s="174" t="s">
        <v>93</v>
      </c>
      <c r="E13" s="343" t="s">
        <v>92</v>
      </c>
      <c r="F13" s="344"/>
      <c r="G13" s="348" t="s">
        <v>91</v>
      </c>
      <c r="H13" s="348"/>
      <c r="I13" s="348"/>
      <c r="J13" s="174" t="s">
        <v>75</v>
      </c>
    </row>
    <row r="14" spans="1:10" x14ac:dyDescent="0.2">
      <c r="A14" s="150" t="s">
        <v>109</v>
      </c>
      <c r="B14" s="150">
        <v>2000</v>
      </c>
      <c r="C14" s="154">
        <v>5</v>
      </c>
      <c r="D14" s="152" t="s">
        <v>108</v>
      </c>
      <c r="E14" s="360"/>
      <c r="F14" s="361"/>
      <c r="G14" s="360"/>
      <c r="H14" s="362"/>
      <c r="I14" s="361"/>
      <c r="J14" s="175">
        <v>2.75</v>
      </c>
    </row>
    <row r="15" spans="1:10" x14ac:dyDescent="0.2">
      <c r="A15" s="145"/>
      <c r="B15" s="145"/>
      <c r="C15" s="145"/>
      <c r="D15" s="145"/>
      <c r="E15" s="145"/>
      <c r="F15" s="145"/>
      <c r="G15" s="145"/>
      <c r="H15" s="145"/>
      <c r="I15" s="176" t="s">
        <v>90</v>
      </c>
      <c r="J15" s="153">
        <f>J14</f>
        <v>2.75</v>
      </c>
    </row>
    <row r="16" spans="1:10" ht="7.5" customHeight="1" x14ac:dyDescent="0.2">
      <c r="A16" s="352"/>
      <c r="B16" s="352"/>
      <c r="C16" s="352"/>
      <c r="D16" s="352"/>
      <c r="E16" s="352"/>
      <c r="F16" s="352"/>
      <c r="G16" s="352"/>
      <c r="H16" s="352"/>
      <c r="I16" s="352"/>
      <c r="J16" s="352"/>
    </row>
    <row r="17" spans="1:10" x14ac:dyDescent="0.2">
      <c r="A17" s="363" t="s">
        <v>89</v>
      </c>
      <c r="B17" s="364"/>
      <c r="C17" s="364"/>
      <c r="D17" s="364"/>
      <c r="E17" s="364"/>
      <c r="F17" s="364"/>
      <c r="G17" s="364"/>
      <c r="H17" s="365"/>
      <c r="I17" s="366">
        <f>SUM(J5,J11,J15)</f>
        <v>57.82</v>
      </c>
      <c r="J17" s="367"/>
    </row>
    <row r="18" spans="1:10" x14ac:dyDescent="0.2">
      <c r="A18" s="363" t="s">
        <v>88</v>
      </c>
      <c r="B18" s="364"/>
      <c r="C18" s="364"/>
      <c r="D18" s="364"/>
      <c r="E18" s="364"/>
      <c r="F18" s="364"/>
      <c r="G18" s="364"/>
      <c r="H18" s="365"/>
      <c r="I18" s="368">
        <v>5</v>
      </c>
      <c r="J18" s="368"/>
    </row>
    <row r="19" spans="1:10" x14ac:dyDescent="0.2">
      <c r="A19" s="363" t="s">
        <v>87</v>
      </c>
      <c r="B19" s="364"/>
      <c r="C19" s="364"/>
      <c r="D19" s="364"/>
      <c r="E19" s="364"/>
      <c r="F19" s="364"/>
      <c r="G19" s="364"/>
      <c r="H19" s="365"/>
      <c r="I19" s="366">
        <f>TRUNC(I17/I18,2)</f>
        <v>11.56</v>
      </c>
      <c r="J19" s="367"/>
    </row>
    <row r="20" spans="1:10" ht="7.5" customHeight="1" x14ac:dyDescent="0.2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s="156" customFormat="1" ht="28.5" x14ac:dyDescent="0.2">
      <c r="A21" s="158" t="s">
        <v>86</v>
      </c>
      <c r="B21" s="160" t="s">
        <v>80</v>
      </c>
      <c r="C21" s="174" t="s">
        <v>42</v>
      </c>
      <c r="D21" s="174" t="s">
        <v>83</v>
      </c>
      <c r="E21" s="343" t="s">
        <v>74</v>
      </c>
      <c r="F21" s="356"/>
      <c r="G21" s="356"/>
      <c r="H21" s="344"/>
      <c r="I21" s="348" t="s">
        <v>83</v>
      </c>
      <c r="J21" s="348"/>
    </row>
    <row r="22" spans="1:10" x14ac:dyDescent="0.2">
      <c r="A22" s="150" t="s">
        <v>114</v>
      </c>
      <c r="B22" s="150">
        <v>10109</v>
      </c>
      <c r="C22" s="152" t="s">
        <v>9</v>
      </c>
      <c r="D22" s="151">
        <v>65</v>
      </c>
      <c r="E22" s="357">
        <v>0.05</v>
      </c>
      <c r="F22" s="358"/>
      <c r="G22" s="358"/>
      <c r="H22" s="359"/>
      <c r="I22" s="355">
        <v>3.08</v>
      </c>
      <c r="J22" s="355"/>
    </row>
    <row r="23" spans="1:10" x14ac:dyDescent="0.2">
      <c r="A23" s="145"/>
      <c r="B23" s="145"/>
      <c r="C23" s="145"/>
      <c r="D23" s="145"/>
      <c r="E23" s="145"/>
      <c r="F23" s="145"/>
      <c r="G23" s="145"/>
      <c r="H23" s="145"/>
      <c r="I23" s="146" t="s">
        <v>85</v>
      </c>
      <c r="J23" s="153">
        <f>I22</f>
        <v>3.08</v>
      </c>
    </row>
    <row r="24" spans="1:10" ht="7.5" customHeight="1" x14ac:dyDescent="0.2">
      <c r="A24" s="352"/>
      <c r="B24" s="352"/>
      <c r="C24" s="352"/>
      <c r="D24" s="352"/>
      <c r="E24" s="352"/>
      <c r="F24" s="352"/>
      <c r="G24" s="352"/>
      <c r="H24" s="352"/>
      <c r="I24" s="352"/>
      <c r="J24" s="352"/>
    </row>
    <row r="25" spans="1:10" s="156" customFormat="1" ht="28.5" x14ac:dyDescent="0.2">
      <c r="A25" s="158" t="s">
        <v>84</v>
      </c>
      <c r="B25" s="160" t="s">
        <v>80</v>
      </c>
      <c r="C25" s="174" t="s">
        <v>42</v>
      </c>
      <c r="D25" s="174" t="s">
        <v>83</v>
      </c>
      <c r="E25" s="343" t="s">
        <v>74</v>
      </c>
      <c r="F25" s="356"/>
      <c r="G25" s="356"/>
      <c r="H25" s="344"/>
      <c r="I25" s="348" t="s">
        <v>83</v>
      </c>
      <c r="J25" s="348"/>
    </row>
    <row r="26" spans="1:10" x14ac:dyDescent="0.2">
      <c r="A26" s="145"/>
      <c r="B26" s="145"/>
      <c r="C26" s="145"/>
      <c r="D26" s="145"/>
      <c r="E26" s="145"/>
      <c r="F26" s="145"/>
      <c r="G26" s="145"/>
      <c r="H26" s="145"/>
      <c r="I26" s="146" t="s">
        <v>82</v>
      </c>
      <c r="J26" s="148">
        <v>0</v>
      </c>
    </row>
    <row r="27" spans="1:10" ht="7.5" customHeight="1" x14ac:dyDescent="0.2">
      <c r="A27" s="352"/>
      <c r="B27" s="352"/>
      <c r="C27" s="352"/>
      <c r="D27" s="352"/>
      <c r="E27" s="352"/>
      <c r="F27" s="352"/>
      <c r="G27" s="352"/>
      <c r="H27" s="352"/>
      <c r="I27" s="352"/>
      <c r="J27" s="352"/>
    </row>
    <row r="28" spans="1:10" s="147" customFormat="1" ht="28.5" x14ac:dyDescent="0.2">
      <c r="A28" s="159" t="s">
        <v>81</v>
      </c>
      <c r="B28" s="161" t="s">
        <v>80</v>
      </c>
      <c r="C28" s="162" t="s">
        <v>42</v>
      </c>
      <c r="D28" s="162" t="s">
        <v>79</v>
      </c>
      <c r="E28" s="162" t="s">
        <v>78</v>
      </c>
      <c r="F28" s="162" t="s">
        <v>77</v>
      </c>
      <c r="G28" s="162" t="s">
        <v>76</v>
      </c>
      <c r="H28" s="162" t="s">
        <v>75</v>
      </c>
      <c r="I28" s="162" t="s">
        <v>74</v>
      </c>
      <c r="J28" s="162" t="s">
        <v>73</v>
      </c>
    </row>
    <row r="29" spans="1:10" x14ac:dyDescent="0.2">
      <c r="A29" s="145"/>
      <c r="B29" s="145"/>
      <c r="C29" s="145"/>
      <c r="D29" s="145"/>
      <c r="E29" s="145"/>
      <c r="F29" s="145"/>
      <c r="G29" s="145"/>
      <c r="H29" s="145"/>
      <c r="I29" s="146" t="s">
        <v>72</v>
      </c>
      <c r="J29" s="148">
        <v>0</v>
      </c>
    </row>
    <row r="30" spans="1:10" ht="7.5" customHeight="1" x14ac:dyDescent="0.2">
      <c r="A30" s="352"/>
      <c r="B30" s="352"/>
      <c r="C30" s="352"/>
      <c r="D30" s="352"/>
      <c r="E30" s="352"/>
      <c r="F30" s="352"/>
      <c r="G30" s="352"/>
      <c r="H30" s="352"/>
      <c r="I30" s="352"/>
      <c r="J30" s="352"/>
    </row>
    <row r="31" spans="1:10" x14ac:dyDescent="0.2">
      <c r="A31" s="363" t="s">
        <v>71</v>
      </c>
      <c r="B31" s="364"/>
      <c r="C31" s="364"/>
      <c r="D31" s="364"/>
      <c r="E31" s="364"/>
      <c r="F31" s="364"/>
      <c r="G31" s="364"/>
      <c r="H31" s="365"/>
      <c r="I31" s="353">
        <f>I19+J23+J26+J29</f>
        <v>14.64</v>
      </c>
      <c r="J31" s="354"/>
    </row>
    <row r="32" spans="1:10" x14ac:dyDescent="0.2">
      <c r="A32" s="363" t="s">
        <v>70</v>
      </c>
      <c r="B32" s="364"/>
      <c r="C32" s="364"/>
      <c r="D32" s="364"/>
      <c r="E32" s="364"/>
      <c r="F32" s="364"/>
      <c r="G32" s="364"/>
      <c r="H32" s="365"/>
      <c r="I32" s="353">
        <f>TRUNC(I31*0.2963,2)</f>
        <v>4.33</v>
      </c>
      <c r="J32" s="353"/>
    </row>
    <row r="33" spans="1:10" x14ac:dyDescent="0.2">
      <c r="A33" s="363" t="s">
        <v>69</v>
      </c>
      <c r="B33" s="364"/>
      <c r="C33" s="364"/>
      <c r="D33" s="364"/>
      <c r="E33" s="364"/>
      <c r="F33" s="364"/>
      <c r="G33" s="364"/>
      <c r="H33" s="365"/>
      <c r="I33" s="353">
        <f>I31+I32</f>
        <v>18.97</v>
      </c>
      <c r="J33" s="354"/>
    </row>
    <row r="34" spans="1:10" ht="33.75" customHeight="1" x14ac:dyDescent="0.2">
      <c r="A34" s="369" t="s">
        <v>117</v>
      </c>
      <c r="B34" s="369"/>
      <c r="C34" s="369"/>
      <c r="D34" s="369"/>
      <c r="E34" s="369"/>
      <c r="F34" s="369"/>
      <c r="G34" s="369"/>
      <c r="H34" s="369"/>
      <c r="I34" s="369"/>
      <c r="J34" s="369"/>
    </row>
    <row r="35" spans="1:10" ht="9.75" customHeight="1" x14ac:dyDescent="0.2">
      <c r="A35" s="338"/>
      <c r="B35" s="339"/>
      <c r="C35" s="339"/>
      <c r="D35" s="339"/>
      <c r="E35" s="339"/>
      <c r="F35" s="339"/>
      <c r="G35" s="339"/>
      <c r="H35" s="339"/>
      <c r="I35" s="339"/>
      <c r="J35" s="340"/>
    </row>
    <row r="36" spans="1:10" x14ac:dyDescent="0.2">
      <c r="A36" s="370" t="s">
        <v>138</v>
      </c>
      <c r="B36" s="347"/>
      <c r="C36" s="347"/>
      <c r="D36" s="347"/>
      <c r="E36" s="347"/>
      <c r="F36" s="347"/>
      <c r="G36" s="347"/>
      <c r="H36" s="345" t="s">
        <v>139</v>
      </c>
      <c r="I36" s="346"/>
      <c r="J36" s="163" t="s">
        <v>145</v>
      </c>
    </row>
    <row r="37" spans="1:10" ht="28.5" x14ac:dyDescent="0.2">
      <c r="A37" s="158" t="s">
        <v>107</v>
      </c>
      <c r="B37" s="160" t="s">
        <v>80</v>
      </c>
      <c r="C37" s="174" t="s">
        <v>106</v>
      </c>
      <c r="D37" s="174" t="s">
        <v>105</v>
      </c>
      <c r="E37" s="343" t="s">
        <v>104</v>
      </c>
      <c r="F37" s="344"/>
      <c r="G37" s="343" t="s">
        <v>103</v>
      </c>
      <c r="H37" s="344"/>
      <c r="I37" s="174" t="s">
        <v>102</v>
      </c>
      <c r="J37" s="174" t="s">
        <v>96</v>
      </c>
    </row>
    <row r="38" spans="1:10" x14ac:dyDescent="0.2">
      <c r="A38" s="341" t="s">
        <v>101</v>
      </c>
      <c r="B38" s="341"/>
      <c r="C38" s="341"/>
      <c r="D38" s="341"/>
      <c r="E38" s="341"/>
      <c r="F38" s="341"/>
      <c r="G38" s="341"/>
      <c r="H38" s="341"/>
      <c r="I38" s="341"/>
      <c r="J38" s="149">
        <v>0</v>
      </c>
    </row>
    <row r="39" spans="1:10" x14ac:dyDescent="0.2">
      <c r="A39" s="342"/>
      <c r="B39" s="342"/>
      <c r="C39" s="342"/>
      <c r="D39" s="342"/>
      <c r="E39" s="342"/>
      <c r="F39" s="342"/>
      <c r="G39" s="342"/>
      <c r="H39" s="342"/>
      <c r="I39" s="342"/>
      <c r="J39" s="342"/>
    </row>
    <row r="40" spans="1:10" ht="28.5" x14ac:dyDescent="0.2">
      <c r="A40" s="158" t="s">
        <v>100</v>
      </c>
      <c r="B40" s="160" t="s">
        <v>80</v>
      </c>
      <c r="C40" s="174" t="s">
        <v>99</v>
      </c>
      <c r="D40" s="174" t="s">
        <v>98</v>
      </c>
      <c r="E40" s="343" t="s">
        <v>97</v>
      </c>
      <c r="F40" s="344"/>
      <c r="G40" s="348" t="s">
        <v>74</v>
      </c>
      <c r="H40" s="348"/>
      <c r="I40" s="348"/>
      <c r="J40" s="174" t="s">
        <v>96</v>
      </c>
    </row>
    <row r="41" spans="1:10" x14ac:dyDescent="0.2">
      <c r="A41" s="150" t="s">
        <v>112</v>
      </c>
      <c r="B41" s="175">
        <v>20035</v>
      </c>
      <c r="C41" s="175">
        <v>1.24</v>
      </c>
      <c r="D41" s="175">
        <v>128.33000000000001</v>
      </c>
      <c r="E41" s="349">
        <v>14.15</v>
      </c>
      <c r="F41" s="350"/>
      <c r="G41" s="351">
        <v>0.5</v>
      </c>
      <c r="H41" s="351"/>
      <c r="I41" s="351"/>
      <c r="J41" s="175">
        <v>7.81</v>
      </c>
    </row>
    <row r="42" spans="1:10" x14ac:dyDescent="0.2">
      <c r="A42" s="150" t="s">
        <v>140</v>
      </c>
      <c r="B42" s="175">
        <v>20060</v>
      </c>
      <c r="C42" s="175">
        <v>2.2599999999999998</v>
      </c>
      <c r="D42" s="175">
        <v>128.33000000000001</v>
      </c>
      <c r="E42" s="349">
        <v>25.8</v>
      </c>
      <c r="F42" s="350"/>
      <c r="G42" s="351">
        <v>0.1</v>
      </c>
      <c r="H42" s="351"/>
      <c r="I42" s="351"/>
      <c r="J42" s="175">
        <v>2.84</v>
      </c>
    </row>
    <row r="43" spans="1:10" x14ac:dyDescent="0.2">
      <c r="A43" s="150" t="s">
        <v>47</v>
      </c>
      <c r="B43" s="150">
        <v>20002</v>
      </c>
      <c r="C43" s="151">
        <v>1</v>
      </c>
      <c r="D43" s="175">
        <v>128.33000000000001</v>
      </c>
      <c r="E43" s="349">
        <v>11.41</v>
      </c>
      <c r="F43" s="350"/>
      <c r="G43" s="351">
        <v>1</v>
      </c>
      <c r="H43" s="351"/>
      <c r="I43" s="351"/>
      <c r="J43" s="150">
        <v>12.6</v>
      </c>
    </row>
    <row r="44" spans="1:10" x14ac:dyDescent="0.2">
      <c r="A44" s="145"/>
      <c r="B44" s="145"/>
      <c r="C44" s="145"/>
      <c r="D44" s="145"/>
      <c r="E44" s="145"/>
      <c r="F44" s="145"/>
      <c r="G44" s="145"/>
      <c r="H44" s="145"/>
      <c r="I44" s="176" t="s">
        <v>95</v>
      </c>
      <c r="J44" s="155">
        <f>SUM(J41:J43)</f>
        <v>23.25</v>
      </c>
    </row>
    <row r="45" spans="1:10" x14ac:dyDescent="0.2">
      <c r="A45" s="352"/>
      <c r="B45" s="352"/>
      <c r="C45" s="352"/>
      <c r="D45" s="352"/>
      <c r="E45" s="352"/>
      <c r="F45" s="352"/>
      <c r="G45" s="352"/>
      <c r="H45" s="352"/>
      <c r="I45" s="352"/>
      <c r="J45" s="352"/>
    </row>
    <row r="46" spans="1:10" ht="28.5" x14ac:dyDescent="0.2">
      <c r="A46" s="158" t="s">
        <v>94</v>
      </c>
      <c r="B46" s="160" t="s">
        <v>80</v>
      </c>
      <c r="C46" s="174" t="s">
        <v>39</v>
      </c>
      <c r="D46" s="174" t="s">
        <v>93</v>
      </c>
      <c r="E46" s="343" t="s">
        <v>92</v>
      </c>
      <c r="F46" s="344"/>
      <c r="G46" s="348" t="s">
        <v>91</v>
      </c>
      <c r="H46" s="348"/>
      <c r="I46" s="348"/>
      <c r="J46" s="174" t="s">
        <v>75</v>
      </c>
    </row>
    <row r="47" spans="1:10" x14ac:dyDescent="0.2">
      <c r="A47" s="150" t="s">
        <v>109</v>
      </c>
      <c r="B47" s="150">
        <v>2000</v>
      </c>
      <c r="C47" s="154">
        <v>5</v>
      </c>
      <c r="D47" s="152" t="s">
        <v>108</v>
      </c>
      <c r="E47" s="360"/>
      <c r="F47" s="361"/>
      <c r="G47" s="360"/>
      <c r="H47" s="362"/>
      <c r="I47" s="361"/>
      <c r="J47" s="175">
        <v>1.1599999999999999</v>
      </c>
    </row>
    <row r="48" spans="1:10" x14ac:dyDescent="0.2">
      <c r="A48" s="145"/>
      <c r="B48" s="145"/>
      <c r="C48" s="145"/>
      <c r="D48" s="145"/>
      <c r="E48" s="145"/>
      <c r="F48" s="145"/>
      <c r="G48" s="145"/>
      <c r="H48" s="145"/>
      <c r="I48" s="176" t="s">
        <v>90</v>
      </c>
      <c r="J48" s="153">
        <f>J47</f>
        <v>1.1599999999999999</v>
      </c>
    </row>
    <row r="49" spans="1:10" x14ac:dyDescent="0.2">
      <c r="A49" s="352"/>
      <c r="B49" s="352"/>
      <c r="C49" s="352"/>
      <c r="D49" s="352"/>
      <c r="E49" s="352"/>
      <c r="F49" s="352"/>
      <c r="G49" s="352"/>
      <c r="H49" s="352"/>
      <c r="I49" s="352"/>
      <c r="J49" s="352"/>
    </row>
    <row r="50" spans="1:10" x14ac:dyDescent="0.2">
      <c r="A50" s="363" t="s">
        <v>89</v>
      </c>
      <c r="B50" s="364"/>
      <c r="C50" s="364"/>
      <c r="D50" s="364"/>
      <c r="E50" s="364"/>
      <c r="F50" s="364"/>
      <c r="G50" s="364"/>
      <c r="H50" s="365"/>
      <c r="I50" s="366">
        <v>22.11</v>
      </c>
      <c r="J50" s="367"/>
    </row>
    <row r="51" spans="1:10" x14ac:dyDescent="0.2">
      <c r="A51" s="363" t="s">
        <v>88</v>
      </c>
      <c r="B51" s="364"/>
      <c r="C51" s="364"/>
      <c r="D51" s="364"/>
      <c r="E51" s="364"/>
      <c r="F51" s="364"/>
      <c r="G51" s="364"/>
      <c r="H51" s="365"/>
      <c r="I51" s="368">
        <v>1</v>
      </c>
      <c r="J51" s="368"/>
    </row>
    <row r="52" spans="1:10" x14ac:dyDescent="0.2">
      <c r="A52" s="363" t="s">
        <v>87</v>
      </c>
      <c r="B52" s="364"/>
      <c r="C52" s="364"/>
      <c r="D52" s="364"/>
      <c r="E52" s="364"/>
      <c r="F52" s="364"/>
      <c r="G52" s="364"/>
      <c r="H52" s="365"/>
      <c r="I52" s="366">
        <f>TRUNC(I50/I51,2)</f>
        <v>22.11</v>
      </c>
      <c r="J52" s="367"/>
    </row>
    <row r="53" spans="1:10" x14ac:dyDescent="0.2">
      <c r="A53" s="336"/>
      <c r="B53" s="336"/>
      <c r="C53" s="336"/>
      <c r="D53" s="336"/>
      <c r="E53" s="336"/>
      <c r="F53" s="336"/>
      <c r="G53" s="336"/>
      <c r="H53" s="336"/>
      <c r="I53" s="336"/>
      <c r="J53" s="336"/>
    </row>
    <row r="54" spans="1:10" ht="28.5" x14ac:dyDescent="0.2">
      <c r="A54" s="158" t="s">
        <v>86</v>
      </c>
      <c r="B54" s="160" t="s">
        <v>80</v>
      </c>
      <c r="C54" s="174" t="s">
        <v>42</v>
      </c>
      <c r="D54" s="174" t="s">
        <v>83</v>
      </c>
      <c r="E54" s="343" t="s">
        <v>74</v>
      </c>
      <c r="F54" s="356"/>
      <c r="G54" s="356"/>
      <c r="H54" s="344"/>
      <c r="I54" s="348" t="s">
        <v>83</v>
      </c>
      <c r="J54" s="348"/>
    </row>
    <row r="55" spans="1:10" x14ac:dyDescent="0.2">
      <c r="A55" s="150"/>
      <c r="B55" s="150"/>
      <c r="C55" s="152"/>
      <c r="D55" s="151"/>
      <c r="E55" s="357"/>
      <c r="F55" s="358"/>
      <c r="G55" s="358"/>
      <c r="H55" s="359"/>
      <c r="I55" s="355"/>
      <c r="J55" s="355"/>
    </row>
    <row r="56" spans="1:10" x14ac:dyDescent="0.2">
      <c r="A56" s="145"/>
      <c r="B56" s="145"/>
      <c r="C56" s="145"/>
      <c r="D56" s="145"/>
      <c r="E56" s="145"/>
      <c r="F56" s="145"/>
      <c r="G56" s="145"/>
      <c r="H56" s="145"/>
      <c r="I56" s="146" t="s">
        <v>85</v>
      </c>
      <c r="J56" s="153">
        <f>I55</f>
        <v>0</v>
      </c>
    </row>
    <row r="57" spans="1:10" x14ac:dyDescent="0.2">
      <c r="A57" s="352"/>
      <c r="B57" s="352"/>
      <c r="C57" s="352"/>
      <c r="D57" s="352"/>
      <c r="E57" s="352"/>
      <c r="F57" s="352"/>
      <c r="G57" s="352"/>
      <c r="H57" s="352"/>
      <c r="I57" s="352"/>
      <c r="J57" s="352"/>
    </row>
    <row r="58" spans="1:10" ht="28.5" x14ac:dyDescent="0.2">
      <c r="A58" s="158" t="s">
        <v>84</v>
      </c>
      <c r="B58" s="160" t="s">
        <v>80</v>
      </c>
      <c r="C58" s="174" t="s">
        <v>42</v>
      </c>
      <c r="D58" s="174" t="s">
        <v>83</v>
      </c>
      <c r="E58" s="343" t="s">
        <v>74</v>
      </c>
      <c r="F58" s="356"/>
      <c r="G58" s="356"/>
      <c r="H58" s="344"/>
      <c r="I58" s="348" t="s">
        <v>83</v>
      </c>
      <c r="J58" s="348"/>
    </row>
    <row r="59" spans="1:10" x14ac:dyDescent="0.2">
      <c r="A59" s="180" t="s">
        <v>141</v>
      </c>
      <c r="B59" s="181">
        <v>40348</v>
      </c>
      <c r="C59" s="182" t="s">
        <v>9</v>
      </c>
      <c r="D59" s="183">
        <v>393.71</v>
      </c>
      <c r="E59" s="371">
        <v>6.4999999999999997E-3</v>
      </c>
      <c r="F59" s="372"/>
      <c r="G59" s="372"/>
      <c r="H59" s="373"/>
      <c r="I59" s="374">
        <v>2.65</v>
      </c>
      <c r="J59" s="375"/>
    </row>
    <row r="60" spans="1:10" x14ac:dyDescent="0.2">
      <c r="A60" s="180" t="s">
        <v>142</v>
      </c>
      <c r="B60" s="181">
        <v>40658</v>
      </c>
      <c r="C60" s="182" t="s">
        <v>6</v>
      </c>
      <c r="D60" s="183">
        <v>4.76</v>
      </c>
      <c r="E60" s="376">
        <v>0.28000000000000003</v>
      </c>
      <c r="F60" s="377"/>
      <c r="G60" s="377"/>
      <c r="H60" s="378"/>
      <c r="I60" s="374">
        <v>1.45</v>
      </c>
      <c r="J60" s="375"/>
    </row>
    <row r="61" spans="1:10" x14ac:dyDescent="0.2">
      <c r="A61" s="180" t="s">
        <v>143</v>
      </c>
      <c r="B61" s="181">
        <v>40258</v>
      </c>
      <c r="C61" s="182" t="s">
        <v>9</v>
      </c>
      <c r="D61" s="183">
        <v>51.59</v>
      </c>
      <c r="E61" s="372">
        <v>2.2499999999999999E-2</v>
      </c>
      <c r="F61" s="372"/>
      <c r="G61" s="372"/>
      <c r="H61" s="373"/>
      <c r="I61" s="374">
        <v>1.28</v>
      </c>
      <c r="J61" s="375"/>
    </row>
    <row r="62" spans="1:10" x14ac:dyDescent="0.2">
      <c r="A62" s="145"/>
      <c r="B62" s="145"/>
      <c r="C62" s="145"/>
      <c r="D62" s="145"/>
      <c r="E62" s="145"/>
      <c r="F62" s="145"/>
      <c r="G62" s="145"/>
      <c r="H62" s="145"/>
      <c r="I62" s="146" t="s">
        <v>82</v>
      </c>
      <c r="J62" s="148">
        <f>SUM(I59:J61)</f>
        <v>5.38</v>
      </c>
    </row>
    <row r="63" spans="1:10" x14ac:dyDescent="0.2">
      <c r="A63" s="352"/>
      <c r="B63" s="352"/>
      <c r="C63" s="352"/>
      <c r="D63" s="352"/>
      <c r="E63" s="352"/>
      <c r="F63" s="352"/>
      <c r="G63" s="352"/>
      <c r="H63" s="352"/>
      <c r="I63" s="352"/>
      <c r="J63" s="352"/>
    </row>
    <row r="64" spans="1:10" ht="28.5" x14ac:dyDescent="0.2">
      <c r="A64" s="159" t="s">
        <v>81</v>
      </c>
      <c r="B64" s="161" t="s">
        <v>80</v>
      </c>
      <c r="C64" s="162" t="s">
        <v>42</v>
      </c>
      <c r="D64" s="162" t="s">
        <v>79</v>
      </c>
      <c r="E64" s="162" t="s">
        <v>78</v>
      </c>
      <c r="F64" s="162" t="s">
        <v>77</v>
      </c>
      <c r="G64" s="162" t="s">
        <v>76</v>
      </c>
      <c r="H64" s="162" t="s">
        <v>75</v>
      </c>
      <c r="I64" s="162" t="s">
        <v>74</v>
      </c>
      <c r="J64" s="162" t="s">
        <v>73</v>
      </c>
    </row>
    <row r="65" spans="1:10" x14ac:dyDescent="0.2">
      <c r="A65" s="145"/>
      <c r="B65" s="145"/>
      <c r="C65" s="145"/>
      <c r="D65" s="145"/>
      <c r="E65" s="145"/>
      <c r="F65" s="145"/>
      <c r="G65" s="145"/>
      <c r="H65" s="145"/>
      <c r="I65" s="146" t="s">
        <v>72</v>
      </c>
      <c r="J65" s="148">
        <v>0</v>
      </c>
    </row>
    <row r="66" spans="1:10" x14ac:dyDescent="0.2">
      <c r="A66" s="352"/>
      <c r="B66" s="352"/>
      <c r="C66" s="352"/>
      <c r="D66" s="352"/>
      <c r="E66" s="352"/>
      <c r="F66" s="352"/>
      <c r="G66" s="352"/>
      <c r="H66" s="352"/>
      <c r="I66" s="352"/>
      <c r="J66" s="352"/>
    </row>
    <row r="67" spans="1:10" x14ac:dyDescent="0.2">
      <c r="A67" s="363" t="s">
        <v>71</v>
      </c>
      <c r="B67" s="364"/>
      <c r="C67" s="364"/>
      <c r="D67" s="364"/>
      <c r="E67" s="364"/>
      <c r="F67" s="364"/>
      <c r="G67" s="364"/>
      <c r="H67" s="365"/>
      <c r="I67" s="353">
        <f>I52+J56+J62+J65</f>
        <v>27.49</v>
      </c>
      <c r="J67" s="354"/>
    </row>
    <row r="68" spans="1:10" x14ac:dyDescent="0.2">
      <c r="A68" s="363" t="s">
        <v>70</v>
      </c>
      <c r="B68" s="364"/>
      <c r="C68" s="364"/>
      <c r="D68" s="364"/>
      <c r="E68" s="364"/>
      <c r="F68" s="364"/>
      <c r="G68" s="364"/>
      <c r="H68" s="365"/>
      <c r="I68" s="353">
        <f>TRUNC(I67*0.2963,2)</f>
        <v>8.14</v>
      </c>
      <c r="J68" s="353"/>
    </row>
    <row r="69" spans="1:10" x14ac:dyDescent="0.2">
      <c r="A69" s="363" t="s">
        <v>69</v>
      </c>
      <c r="B69" s="364"/>
      <c r="C69" s="364"/>
      <c r="D69" s="364"/>
      <c r="E69" s="364"/>
      <c r="F69" s="364"/>
      <c r="G69" s="364"/>
      <c r="H69" s="365"/>
      <c r="I69" s="353">
        <f>I67+I68</f>
        <v>35.629999999999995</v>
      </c>
      <c r="J69" s="354"/>
    </row>
    <row r="70" spans="1:10" ht="5.25" customHeight="1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30" customHeight="1" x14ac:dyDescent="0.2">
      <c r="A71" s="369" t="s">
        <v>144</v>
      </c>
      <c r="B71" s="369"/>
      <c r="C71" s="369"/>
      <c r="D71" s="369"/>
      <c r="E71" s="369"/>
      <c r="F71" s="369"/>
      <c r="G71" s="369"/>
      <c r="H71" s="369"/>
      <c r="I71" s="369"/>
      <c r="J71" s="369"/>
    </row>
    <row r="72" spans="1:10" ht="10.5" customHeight="1" x14ac:dyDescent="0.2"/>
  </sheetData>
  <mergeCells count="95">
    <mergeCell ref="A69:H69"/>
    <mergeCell ref="I69:J69"/>
    <mergeCell ref="A71:J71"/>
    <mergeCell ref="A66:J66"/>
    <mergeCell ref="A67:H67"/>
    <mergeCell ref="I67:J67"/>
    <mergeCell ref="A68:H68"/>
    <mergeCell ref="I68:J68"/>
    <mergeCell ref="E60:H60"/>
    <mergeCell ref="I60:J60"/>
    <mergeCell ref="E61:H61"/>
    <mergeCell ref="I61:J61"/>
    <mergeCell ref="A63:J63"/>
    <mergeCell ref="A57:J57"/>
    <mergeCell ref="E58:H58"/>
    <mergeCell ref="I58:J58"/>
    <mergeCell ref="E59:H59"/>
    <mergeCell ref="I59:J59"/>
    <mergeCell ref="A53:J53"/>
    <mergeCell ref="E54:H54"/>
    <mergeCell ref="I54:J54"/>
    <mergeCell ref="E55:H55"/>
    <mergeCell ref="I55:J55"/>
    <mergeCell ref="A50:H50"/>
    <mergeCell ref="I50:J50"/>
    <mergeCell ref="A51:H51"/>
    <mergeCell ref="I51:J51"/>
    <mergeCell ref="A52:H52"/>
    <mergeCell ref="I52:J52"/>
    <mergeCell ref="E46:F46"/>
    <mergeCell ref="G46:I46"/>
    <mergeCell ref="E47:F47"/>
    <mergeCell ref="G47:I47"/>
    <mergeCell ref="A49:J49"/>
    <mergeCell ref="E42:F42"/>
    <mergeCell ref="G42:I42"/>
    <mergeCell ref="E43:F43"/>
    <mergeCell ref="G43:I43"/>
    <mergeCell ref="A45:J45"/>
    <mergeCell ref="A38:I38"/>
    <mergeCell ref="A39:J39"/>
    <mergeCell ref="E40:F40"/>
    <mergeCell ref="G40:I40"/>
    <mergeCell ref="E41:F41"/>
    <mergeCell ref="G41:I41"/>
    <mergeCell ref="A34:J34"/>
    <mergeCell ref="A36:G36"/>
    <mergeCell ref="H36:I36"/>
    <mergeCell ref="E37:F37"/>
    <mergeCell ref="G37:H37"/>
    <mergeCell ref="A16:J16"/>
    <mergeCell ref="E13:F13"/>
    <mergeCell ref="E14:F14"/>
    <mergeCell ref="G14:I14"/>
    <mergeCell ref="A35:J35"/>
    <mergeCell ref="A32:H32"/>
    <mergeCell ref="I32:J32"/>
    <mergeCell ref="A33:H33"/>
    <mergeCell ref="I33:J33"/>
    <mergeCell ref="I17:J17"/>
    <mergeCell ref="I18:J18"/>
    <mergeCell ref="I19:J19"/>
    <mergeCell ref="A17:H17"/>
    <mergeCell ref="A18:H18"/>
    <mergeCell ref="A19:H19"/>
    <mergeCell ref="A31:H31"/>
    <mergeCell ref="I31:J31"/>
    <mergeCell ref="I25:J25"/>
    <mergeCell ref="A27:J27"/>
    <mergeCell ref="A20:J20"/>
    <mergeCell ref="I21:J21"/>
    <mergeCell ref="I22:J22"/>
    <mergeCell ref="A24:J24"/>
    <mergeCell ref="A30:J30"/>
    <mergeCell ref="E21:H21"/>
    <mergeCell ref="E22:H22"/>
    <mergeCell ref="E25:H25"/>
    <mergeCell ref="G13:I13"/>
    <mergeCell ref="E4:F4"/>
    <mergeCell ref="E7:F7"/>
    <mergeCell ref="E8:F8"/>
    <mergeCell ref="E10:F10"/>
    <mergeCell ref="G7:I7"/>
    <mergeCell ref="G8:I8"/>
    <mergeCell ref="G10:I10"/>
    <mergeCell ref="A12:J12"/>
    <mergeCell ref="G9:I9"/>
    <mergeCell ref="E9:F9"/>
    <mergeCell ref="A1:J1"/>
    <mergeCell ref="A2:J2"/>
    <mergeCell ref="A5:I5"/>
    <mergeCell ref="A6:J6"/>
    <mergeCell ref="G4:H4"/>
    <mergeCell ref="H3:I3"/>
    <mergeCell ref="A3:G3"/>
  </mergeCells>
  <pageMargins left="0.51181102362204722" right="0.51181102362204722" top="1.4173228346456694" bottom="0.78740157480314965" header="0.31496062992125984" footer="0.31496062992125984"/>
  <pageSetup paperSize="9" scale="64" fitToHeight="0" orientation="portrait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rowBreaks count="1" manualBreakCount="1">
    <brk id="3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Marcelo Rigo Magnago</cp:lastModifiedBy>
  <cp:lastPrinted>2022-06-10T11:51:43Z</cp:lastPrinted>
  <dcterms:created xsi:type="dcterms:W3CDTF">2013-05-06T17:13:09Z</dcterms:created>
  <dcterms:modified xsi:type="dcterms:W3CDTF">2022-07-08T16:50:10Z</dcterms:modified>
</cp:coreProperties>
</file>