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arina Diniz\Desktop\Arquivos Prefeitura\Calçamento Alto Santa Rosa\"/>
    </mc:Choice>
  </mc:AlternateContent>
  <bookViews>
    <workbookView xWindow="0" yWindow="0" windowWidth="20490" windowHeight="7650" tabRatio="599" firstSheet="1" activeTab="1"/>
  </bookViews>
  <sheets>
    <sheet name="CAPA" sheetId="4" r:id="rId1"/>
    <sheet name="PLANILHA ORÇAMENTÁRIA" sheetId="1" r:id="rId2"/>
    <sheet name="MEMÓRIA DE CÁLCULO" sheetId="2" r:id="rId3"/>
    <sheet name="CRONOGRAMA FÍSICO-FINANCEIRO" sheetId="3" r:id="rId4"/>
    <sheet name="COMPOSIÇÃO ANALÍTICA DOS PREÇOS" sheetId="5" r:id="rId5"/>
  </sheets>
  <definedNames>
    <definedName name="_xlnm.Print_Area" localSheetId="0">CAPA!$A$1:$D$49</definedName>
    <definedName name="_xlnm.Print_Area" localSheetId="4">'COMPOSIÇÃO ANALÍTICA DOS PREÇOS'!$A$1:$K$65</definedName>
    <definedName name="_xlnm.Print_Area" localSheetId="3">'CRONOGRAMA FÍSICO-FINANCEIRO'!$A$1:$E$11</definedName>
    <definedName name="_xlnm.Print_Area" localSheetId="2">'MEMÓRIA DE CÁLCULO'!$A$1:$L$13</definedName>
    <definedName name="_xlnm.Print_Area" localSheetId="1">'PLANILHA ORÇAMENTÁRIA'!$A$1:$H$15</definedName>
  </definedNames>
  <calcPr calcId="162913"/>
</workbook>
</file>

<file path=xl/calcChain.xml><?xml version="1.0" encoding="utf-8"?>
<calcChain xmlns="http://schemas.openxmlformats.org/spreadsheetml/2006/main">
  <c r="D9" i="4" l="1"/>
  <c r="C7" i="4"/>
  <c r="D7" i="4"/>
  <c r="E6" i="3"/>
  <c r="E5" i="3"/>
  <c r="C11" i="4"/>
  <c r="B9" i="4"/>
  <c r="B7" i="4"/>
  <c r="F13" i="1" l="1"/>
  <c r="L13" i="2"/>
  <c r="H13" i="1"/>
  <c r="B13" i="2" l="1"/>
  <c r="F9" i="1" l="1"/>
  <c r="L12" i="2" l="1"/>
  <c r="L9" i="2"/>
  <c r="K18" i="5"/>
  <c r="K13" i="5"/>
  <c r="K12" i="5"/>
  <c r="K50" i="5" l="1"/>
  <c r="B11" i="2"/>
  <c r="L11" i="2"/>
  <c r="F11" i="1" s="1"/>
  <c r="H11" i="1" s="1"/>
  <c r="K55" i="5" l="1"/>
  <c r="K56" i="5"/>
  <c r="K49" i="5"/>
  <c r="K14" i="5"/>
  <c r="K57" i="5" l="1"/>
  <c r="K51" i="5"/>
  <c r="I59" i="5" s="1"/>
  <c r="I61" i="5" s="1"/>
  <c r="I63" i="5" s="1"/>
  <c r="I64" i="5" s="1"/>
  <c r="I65" i="5" s="1"/>
  <c r="B6" i="3" l="1"/>
  <c r="B5" i="3"/>
  <c r="H9" i="1"/>
  <c r="B8" i="2"/>
  <c r="B7" i="2" l="1"/>
  <c r="B10" i="2"/>
  <c r="B12" i="2"/>
  <c r="F12" i="1"/>
  <c r="L8" i="2"/>
  <c r="K39" i="5"/>
  <c r="K38" i="5"/>
  <c r="K37" i="5"/>
  <c r="K36" i="5"/>
  <c r="K35" i="5"/>
  <c r="K34" i="5"/>
  <c r="F8" i="1" l="1"/>
  <c r="H8" i="1" s="1"/>
  <c r="H7" i="1" s="1"/>
  <c r="K40" i="5"/>
  <c r="K41" i="5" s="1"/>
  <c r="K42" i="5" s="1"/>
  <c r="H12" i="1"/>
  <c r="H10" i="1" s="1"/>
  <c r="C5" i="3" l="1"/>
  <c r="H15" i="1"/>
  <c r="C6" i="3"/>
  <c r="A2" i="4" l="1"/>
  <c r="K19" i="5"/>
  <c r="I21" i="5" s="1"/>
  <c r="I23" i="5" s="1"/>
  <c r="I25" i="5" s="1"/>
  <c r="I26" i="5" s="1"/>
  <c r="E8" i="3" l="1"/>
  <c r="C7" i="3"/>
  <c r="I27" i="5"/>
  <c r="E9" i="3" l="1"/>
  <c r="E10" i="3"/>
  <c r="E11" i="3" s="1"/>
  <c r="D7" i="3"/>
  <c r="D5" i="3"/>
  <c r="D6" i="3"/>
  <c r="C14" i="4" l="1"/>
  <c r="C15" i="4"/>
  <c r="C9" i="4"/>
</calcChain>
</file>

<file path=xl/sharedStrings.xml><?xml version="1.0" encoding="utf-8"?>
<sst xmlns="http://schemas.openxmlformats.org/spreadsheetml/2006/main" count="225" uniqueCount="129">
  <si>
    <t>Ref.</t>
  </si>
  <si>
    <t>Fonte</t>
  </si>
  <si>
    <t>Código</t>
  </si>
  <si>
    <t>Item</t>
  </si>
  <si>
    <t>Serviços</t>
  </si>
  <si>
    <t>Unid.</t>
  </si>
  <si>
    <t>Quant.</t>
  </si>
  <si>
    <t>Unit.</t>
  </si>
  <si>
    <t>Total</t>
  </si>
  <si>
    <t>PLANILHA ORÇAMENTÁRIA</t>
  </si>
  <si>
    <t>1.0</t>
  </si>
  <si>
    <t>m²</t>
  </si>
  <si>
    <t>2.0</t>
  </si>
  <si>
    <t>PAVIMENTAÇÃO</t>
  </si>
  <si>
    <t>2.1</t>
  </si>
  <si>
    <t>DER-ES</t>
  </si>
  <si>
    <t>PLANILHA QUANTITATIVA</t>
  </si>
  <si>
    <t>Descrição</t>
  </si>
  <si>
    <t>Und</t>
  </si>
  <si>
    <t>Comprim.</t>
  </si>
  <si>
    <t>Largura</t>
  </si>
  <si>
    <t>Altura</t>
  </si>
  <si>
    <t>Área</t>
  </si>
  <si>
    <t>Volume</t>
  </si>
  <si>
    <t>Descontos</t>
  </si>
  <si>
    <t>Coef.</t>
  </si>
  <si>
    <t>CRONOGRAMA FÍSICO-FINANCEIRO</t>
  </si>
  <si>
    <t>ITEM</t>
  </si>
  <si>
    <t>DESCRIÇÃO</t>
  </si>
  <si>
    <t>VALOR (R$)</t>
  </si>
  <si>
    <t>% DO ITEM</t>
  </si>
  <si>
    <t>PERÍODO (MÊS)</t>
  </si>
  <si>
    <t>VALORES TOTAIS</t>
  </si>
  <si>
    <t>Total Parcial (R$)</t>
  </si>
  <si>
    <t>Total Acumulado (R$)</t>
  </si>
  <si>
    <t>Total Parcial (%)</t>
  </si>
  <si>
    <t>Total Acumulado (%)</t>
  </si>
  <si>
    <t>%</t>
  </si>
  <si>
    <t>RESUMO DE ORÇAMENTO</t>
  </si>
  <si>
    <t>VALORES (R$)</t>
  </si>
  <si>
    <t>01</t>
  </si>
  <si>
    <t>02</t>
  </si>
  <si>
    <t>RESUMO</t>
  </si>
  <si>
    <t>CUSTO TOTAL (R$)</t>
  </si>
  <si>
    <t>ÁREA PROJETADA (M²)</t>
  </si>
  <si>
    <t>CUSTO POR M²</t>
  </si>
  <si>
    <t>CUSTO POR M</t>
  </si>
  <si>
    <t>EXTENSÃO PROJETADA (M)</t>
  </si>
  <si>
    <t>DRENAGEM</t>
  </si>
  <si>
    <t>COMPOSIÇÃO ANALÍTICA DE PREÇO UNITÁRIO</t>
  </si>
  <si>
    <t>Data-base</t>
  </si>
  <si>
    <t>CÓD.</t>
  </si>
  <si>
    <t>ORGÃO</t>
  </si>
  <si>
    <t>m³</t>
  </si>
  <si>
    <t>Calceteiro</t>
  </si>
  <si>
    <t>Servente</t>
  </si>
  <si>
    <t>(B) TOTAL</t>
  </si>
  <si>
    <t>Unidade</t>
  </si>
  <si>
    <t>(F) TOTAL</t>
  </si>
  <si>
    <t>BDI: 29,63%</t>
  </si>
  <si>
    <t>Preço Unitário Total</t>
  </si>
  <si>
    <t>Escavação mecânica em material de 1ª cat. H-&gt; 0,00 a 1,50 m, em Vias Urbanas.</t>
  </si>
  <si>
    <t>Reaterro de cavas c/ compactação mecânica (compactador manual), em Vias Urbanas.</t>
  </si>
  <si>
    <t>Corpo BSTC (greide) diâmetro 0,40 m CA-1 MF inclusive escavação, reaterro e transporte do tubo em Vias Urbanas.</t>
  </si>
  <si>
    <t>Trincheira drenante  em concreto armado , incluíndo grelhas FOFO , escavação e reaterro.</t>
  </si>
  <si>
    <t>m</t>
  </si>
  <si>
    <t>COMPOSIÇÃO 01</t>
  </si>
  <si>
    <t>COMPOSIÇÃO 02</t>
  </si>
  <si>
    <t>kg</t>
  </si>
  <si>
    <t>Pr. Unit.</t>
  </si>
  <si>
    <t xml:space="preserve"> Pr. Parcial</t>
  </si>
  <si>
    <t>MATERIAIS/SERVIÇOS</t>
  </si>
  <si>
    <t>42992</t>
  </si>
  <si>
    <t>40376</t>
  </si>
  <si>
    <t>42720</t>
  </si>
  <si>
    <t>und</t>
  </si>
  <si>
    <t>43059</t>
  </si>
  <si>
    <t>Formas planas de madeira com 02 (dois) reaproveitamentos, em Vias Urbanas.</t>
  </si>
  <si>
    <t>Total:</t>
  </si>
  <si>
    <t>Concreto estrutural fck -&gt; 30,0 Mpa, em Vias Urbanas.</t>
  </si>
  <si>
    <t>Aço CA-50, fornecimento, dobragem e colocação nas formas, em Vias Urbanas.</t>
  </si>
  <si>
    <t>ALTO SANTA ROSA</t>
  </si>
  <si>
    <r>
      <t xml:space="preserve">Contratante: </t>
    </r>
    <r>
      <rPr>
        <sz val="12"/>
        <color theme="1"/>
        <rFont val="Calibri"/>
        <family val="2"/>
        <scheme val="minor"/>
      </rPr>
      <t>Prefeitura Municipal de Itarana</t>
    </r>
  </si>
  <si>
    <t>Custo Direto Total:</t>
  </si>
  <si>
    <t>Grelha articulada, inclusive caixilho, em ferro fundido.</t>
  </si>
  <si>
    <r>
      <t>Contratante:</t>
    </r>
    <r>
      <rPr>
        <sz val="12"/>
        <color indexed="8"/>
        <rFont val="Calibri"/>
        <family val="2"/>
        <scheme val="minor"/>
      </rPr>
      <t xml:space="preserve"> Prefeitura Municipal de Itarana</t>
    </r>
  </si>
  <si>
    <t>2.2</t>
  </si>
  <si>
    <t>Meio-fio pré-moldado em concreto, inclusive caiação e transporte do meio-fio.</t>
  </si>
  <si>
    <t>COMPOSIÇÃO 03</t>
  </si>
  <si>
    <t>(A) MÃO DE OBRA</t>
  </si>
  <si>
    <t>Custo Horario da Execução (A) + (B)</t>
  </si>
  <si>
    <t xml:space="preserve">(C) Produção da Equipe </t>
  </si>
  <si>
    <t xml:space="preserve">(D) Custo Unitário da Execução [(A) + (B)]/(C) </t>
  </si>
  <si>
    <t>Pr. Prod.</t>
  </si>
  <si>
    <t>Subtotal</t>
  </si>
  <si>
    <t xml:space="preserve">Pó de pedra </t>
  </si>
  <si>
    <t>IOPES</t>
  </si>
  <si>
    <t>(B) MATERIAIS</t>
  </si>
  <si>
    <t>Custo Direto Total</t>
  </si>
  <si>
    <t>Cimento Portland CP III - 40</t>
  </si>
  <si>
    <t>Local: Zona Rural, Itarana/ES.</t>
  </si>
  <si>
    <t>Meio-fio de concreto pré-moldado com dimensões de 15x12x30x100 cm , rejuntados com argamassa de cimento e areia no traço 1:3</t>
  </si>
  <si>
    <t>h</t>
  </si>
  <si>
    <r>
      <t>Local:</t>
    </r>
    <r>
      <rPr>
        <sz val="12"/>
        <color theme="1"/>
        <rFont val="Calibri"/>
        <family val="2"/>
        <scheme val="minor"/>
      </rPr>
      <t xml:space="preserve"> Alto Santa Rosa, Zona Rural - Itarana/ES.</t>
    </r>
  </si>
  <si>
    <r>
      <t>Local:</t>
    </r>
    <r>
      <rPr>
        <sz val="12"/>
        <color indexed="8"/>
        <rFont val="Calibri"/>
        <family val="2"/>
        <scheme val="minor"/>
      </rPr>
      <t xml:space="preserve"> Alto Santa Rosa, Zona Rural - Itarana/ES</t>
    </r>
  </si>
  <si>
    <t>ORÇAMENTISTA: CATARINA DEMONER DINIZ</t>
  </si>
  <si>
    <t>CREA: ES-0048118/D</t>
  </si>
  <si>
    <r>
      <t xml:space="preserve">BDI: </t>
    </r>
    <r>
      <rPr>
        <sz val="12"/>
        <color theme="1"/>
        <rFont val="Calibri"/>
        <family val="2"/>
        <scheme val="minor"/>
      </rPr>
      <t>29,63%</t>
    </r>
  </si>
  <si>
    <t xml:space="preserve">Areia lavada media </t>
  </si>
  <si>
    <r>
      <t xml:space="preserve">Data-base: </t>
    </r>
    <r>
      <rPr>
        <sz val="12"/>
        <color theme="1"/>
        <rFont val="Calibri"/>
        <family val="2"/>
        <scheme val="minor"/>
      </rPr>
      <t>set/2018</t>
    </r>
  </si>
  <si>
    <r>
      <t xml:space="preserve">Ref. De Preços: </t>
    </r>
    <r>
      <rPr>
        <sz val="12"/>
        <color theme="1"/>
        <rFont val="Calibri"/>
        <family val="2"/>
        <scheme val="minor"/>
      </rPr>
      <t>IOPES/DER-ES</t>
    </r>
  </si>
  <si>
    <r>
      <t xml:space="preserve">Leis Sociais: </t>
    </r>
    <r>
      <rPr>
        <sz val="12"/>
        <color theme="1"/>
        <rFont val="Calibri"/>
        <family val="2"/>
        <scheme val="minor"/>
      </rPr>
      <t>128,33%</t>
    </r>
  </si>
  <si>
    <t>1.1</t>
  </si>
  <si>
    <t>1.2</t>
  </si>
  <si>
    <t>2.3</t>
  </si>
  <si>
    <t>Caixa ralo de elementos pré-moldados em concreto (tudo incluído)</t>
  </si>
  <si>
    <t xml:space="preserve">Pavimentação com bloco de concreto sextavado </t>
  </si>
  <si>
    <t xml:space="preserve">EXECUÇÃO DE OBRA DE DRENAGEM E PAVIMENTAÇÃO, EM BLOCOS DE CONCRETO SEXTAVADOS, NA LOCALIDADE RURAL DE ALTO SANTA ROSA </t>
  </si>
  <si>
    <t>ORÇAMENTISTA: CATARINA DEMONER DINIZ - CREA: ES- 0048118/D</t>
  </si>
  <si>
    <t>Engenheira Civil Catarina Demoner Diniz</t>
  </si>
  <si>
    <t>CREA ES-0048118/D</t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</si>
  <si>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m²</t>
    </r>
  </si>
  <si>
    <r>
      <rPr>
        <b/>
        <sz val="12"/>
        <color indexed="8"/>
        <rFont val="Calibri"/>
        <family val="2"/>
      </rPr>
      <t xml:space="preserve">Serviço: </t>
    </r>
    <r>
      <rPr>
        <sz val="12"/>
        <color indexed="8"/>
        <rFont val="Calibri"/>
        <family val="2"/>
      </rPr>
      <t>Pavimentação com bloco sextavado de concreto</t>
    </r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</si>
  <si>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m</t>
    </r>
  </si>
  <si>
    <r>
      <rPr>
        <b/>
        <sz val="12"/>
        <color indexed="8"/>
        <rFont val="Calibri"/>
        <family val="2"/>
      </rPr>
      <t xml:space="preserve">Serviço: </t>
    </r>
    <r>
      <rPr>
        <sz val="12"/>
        <color indexed="8"/>
        <rFont val="Calibri"/>
        <family val="2"/>
      </rPr>
      <t>Trincheira drenante  em concreto armado, incluindo grelhas FOFO, escavação e reaterro.</t>
    </r>
  </si>
  <si>
    <r>
      <rPr>
        <b/>
        <sz val="12"/>
        <color indexed="8"/>
        <rFont val="Calibri"/>
        <family val="2"/>
      </rPr>
      <t xml:space="preserve">Serviço: </t>
    </r>
    <r>
      <rPr>
        <sz val="12"/>
        <color indexed="8"/>
        <rFont val="Calibri"/>
        <family val="2"/>
      </rPr>
      <t>Meio-fio de concreto pré-moldado com dimensões de 15x12x30x100 cm , rejuntados com argamassa de cimento e areia
no traço 1:3</t>
    </r>
  </si>
  <si>
    <r>
      <rPr>
        <b/>
        <sz val="12"/>
        <color indexed="8"/>
        <rFont val="Calibri"/>
        <family val="2"/>
      </rPr>
      <t xml:space="preserve">Unidade: </t>
    </r>
    <r>
      <rPr>
        <sz val="12"/>
        <color indexed="8"/>
        <rFont val="Calibri"/>
        <family val="2"/>
      </rPr>
      <t>m</t>
    </r>
  </si>
  <si>
    <r>
      <t xml:space="preserve">IOPES: </t>
    </r>
    <r>
      <rPr>
        <sz val="12"/>
        <color indexed="8"/>
        <rFont val="Calibri"/>
        <family val="2"/>
      </rPr>
      <t>200202</t>
    </r>
  </si>
  <si>
    <r>
      <t xml:space="preserve">IOPES: </t>
    </r>
    <r>
      <rPr>
        <sz val="12"/>
        <color indexed="8"/>
        <rFont val="Calibri"/>
        <family val="2"/>
      </rPr>
      <t>200206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</si>
</sst>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R$ &quot;#,##0.00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mmm/yyyy"/>
    <numFmt numFmtId="168" formatCode="_-* #,##0.0000_-;\-* #,##0.0000_-;_-* &quot;-&quot;??_-;_-@_-"/>
    <numFmt numFmtId="169" formatCode="_-* #,##0.000_-;\-* #,##0.0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166" fontId="10" fillId="0" borderId="0" applyFont="0" applyFill="0" applyBorder="0" applyAlignment="0" applyProtection="0"/>
    <xf numFmtId="0" fontId="2" fillId="0" borderId="0"/>
  </cellStyleXfs>
  <cellXfs count="18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0" fillId="4" borderId="0" xfId="0" applyFill="1"/>
    <xf numFmtId="0" fontId="9" fillId="0" borderId="0" xfId="4"/>
    <xf numFmtId="1" fontId="10" fillId="4" borderId="0" xfId="3" applyNumberFormat="1" applyFont="1" applyFill="1" applyAlignment="1">
      <alignment horizontal="center"/>
    </xf>
    <xf numFmtId="0" fontId="10" fillId="4" borderId="0" xfId="3" applyFont="1" applyFill="1" applyAlignment="1">
      <alignment horizontal="center"/>
    </xf>
    <xf numFmtId="0" fontId="10" fillId="4" borderId="0" xfId="3" applyFont="1" applyFill="1"/>
    <xf numFmtId="2" fontId="10" fillId="4" borderId="0" xfId="3" applyNumberFormat="1" applyFont="1" applyFill="1" applyAlignment="1">
      <alignment horizontal="center"/>
    </xf>
    <xf numFmtId="164" fontId="10" fillId="4" borderId="0" xfId="3" applyNumberFormat="1" applyFont="1" applyFill="1" applyAlignment="1"/>
    <xf numFmtId="0" fontId="10" fillId="4" borderId="0" xfId="3" applyFont="1" applyFill="1" applyAlignment="1"/>
    <xf numFmtId="1" fontId="2" fillId="4" borderId="1" xfId="3" applyNumberFormat="1" applyFill="1" applyBorder="1" applyAlignment="1">
      <alignment horizontal="center" vertical="top" wrapText="1"/>
    </xf>
    <xf numFmtId="43" fontId="2" fillId="4" borderId="1" xfId="2" applyFill="1" applyBorder="1" applyAlignment="1">
      <alignment horizontal="right" vertical="top" wrapText="1"/>
    </xf>
    <xf numFmtId="1" fontId="2" fillId="4" borderId="1" xfId="3" applyNumberFormat="1" applyFill="1" applyBorder="1" applyAlignment="1">
      <alignment horizontal="center" vertical="center" wrapText="1"/>
    </xf>
    <xf numFmtId="0" fontId="9" fillId="3" borderId="1" xfId="4" applyFill="1" applyBorder="1" applyAlignment="1">
      <alignment horizontal="center" vertical="center" wrapText="1"/>
    </xf>
    <xf numFmtId="1" fontId="10" fillId="3" borderId="1" xfId="3" applyNumberFormat="1" applyFont="1" applyFill="1" applyBorder="1" applyAlignment="1">
      <alignment horizontal="center" vertical="center" wrapText="1"/>
    </xf>
    <xf numFmtId="2" fontId="10" fillId="3" borderId="1" xfId="3" applyNumberFormat="1" applyFont="1" applyFill="1" applyBorder="1" applyAlignment="1">
      <alignment horizontal="center" vertical="center" wrapText="1"/>
    </xf>
    <xf numFmtId="43" fontId="9" fillId="0" borderId="1" xfId="4" applyNumberFormat="1" applyBorder="1"/>
    <xf numFmtId="1" fontId="16" fillId="2" borderId="1" xfId="3" applyNumberFormat="1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/>
    </xf>
    <xf numFmtId="0" fontId="13" fillId="2" borderId="1" xfId="6" applyFont="1" applyFill="1" applyBorder="1" applyAlignment="1">
      <alignment horizontal="center" vertical="center" wrapText="1"/>
    </xf>
    <xf numFmtId="4" fontId="2" fillId="4" borderId="1" xfId="3" applyNumberFormat="1" applyFont="1" applyFill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center" vertical="center"/>
    </xf>
    <xf numFmtId="43" fontId="13" fillId="2" borderId="1" xfId="2" applyFont="1" applyFill="1" applyBorder="1"/>
    <xf numFmtId="4" fontId="13" fillId="2" borderId="1" xfId="4" applyNumberFormat="1" applyFont="1" applyFill="1" applyBorder="1"/>
    <xf numFmtId="1" fontId="16" fillId="4" borderId="1" xfId="3" applyNumberFormat="1" applyFont="1" applyFill="1" applyBorder="1" applyAlignment="1">
      <alignment horizontal="center" vertical="center" wrapText="1"/>
    </xf>
    <xf numFmtId="4" fontId="16" fillId="4" borderId="1" xfId="3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13" fillId="4" borderId="1" xfId="3" applyNumberFormat="1" applyFont="1" applyFill="1" applyBorder="1" applyAlignment="1">
      <alignment horizontal="right" vertical="center" wrapText="1"/>
    </xf>
    <xf numFmtId="4" fontId="13" fillId="4" borderId="1" xfId="3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/>
    <xf numFmtId="10" fontId="0" fillId="0" borderId="1" xfId="0" applyNumberFormat="1" applyFont="1" applyBorder="1"/>
    <xf numFmtId="4" fontId="0" fillId="3" borderId="1" xfId="0" applyNumberFormat="1" applyFont="1" applyFill="1" applyBorder="1"/>
    <xf numFmtId="9" fontId="0" fillId="3" borderId="1" xfId="1" applyFont="1" applyFill="1" applyBorder="1"/>
    <xf numFmtId="9" fontId="0" fillId="3" borderId="1" xfId="0" applyNumberFormat="1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43" fontId="0" fillId="0" borderId="1" xfId="2" applyFont="1" applyFill="1" applyBorder="1" applyAlignment="1">
      <alignment horizontal="center" vertical="center"/>
    </xf>
    <xf numFmtId="43" fontId="0" fillId="3" borderId="1" xfId="2" applyFont="1" applyFill="1" applyBorder="1" applyAlignment="1">
      <alignment horizontal="center" vertical="center"/>
    </xf>
    <xf numFmtId="43" fontId="2" fillId="4" borderId="1" xfId="2" applyFill="1" applyBorder="1" applyAlignment="1">
      <alignment horizontal="right" vertical="center" wrapText="1"/>
    </xf>
    <xf numFmtId="43" fontId="2" fillId="4" borderId="1" xfId="2" applyFill="1" applyBorder="1" applyAlignment="1">
      <alignment vertical="top" wrapText="1"/>
    </xf>
    <xf numFmtId="169" fontId="9" fillId="0" borderId="1" xfId="2" applyNumberFormat="1" applyFont="1" applyBorder="1" applyAlignment="1">
      <alignment horizontal="center" vertical="center"/>
    </xf>
    <xf numFmtId="43" fontId="9" fillId="0" borderId="1" xfId="4" applyNumberFormat="1" applyBorder="1" applyAlignment="1">
      <alignment horizontal="center" vertical="center"/>
    </xf>
    <xf numFmtId="169" fontId="9" fillId="0" borderId="1" xfId="2" applyNumberFormat="1" applyFont="1" applyBorder="1"/>
    <xf numFmtId="10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8" fillId="0" borderId="0" xfId="0" applyFont="1"/>
    <xf numFmtId="0" fontId="20" fillId="4" borderId="1" xfId="0" applyNumberFormat="1" applyFont="1" applyFill="1" applyBorder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2" fontId="17" fillId="2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4" fontId="17" fillId="7" borderId="1" xfId="0" applyNumberFormat="1" applyFont="1" applyFill="1" applyBorder="1" applyAlignment="1">
      <alignment horizontal="center" vertical="center"/>
    </xf>
    <xf numFmtId="43" fontId="2" fillId="4" borderId="1" xfId="2" applyNumberFormat="1" applyFill="1" applyBorder="1" applyAlignment="1">
      <alignment horizontal="center" vertical="center" wrapText="1"/>
    </xf>
    <xf numFmtId="43" fontId="9" fillId="0" borderId="1" xfId="2" applyNumberFormat="1" applyFont="1" applyBorder="1" applyAlignment="1">
      <alignment horizontal="center" vertical="center"/>
    </xf>
    <xf numFmtId="168" fontId="2" fillId="4" borderId="1" xfId="2" applyNumberFormat="1" applyFill="1" applyBorder="1" applyAlignment="1">
      <alignment horizontal="right" vertical="center" wrapText="1"/>
    </xf>
    <xf numFmtId="169" fontId="9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" fontId="10" fillId="4" borderId="1" xfId="3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4" fontId="5" fillId="6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3" fontId="0" fillId="4" borderId="1" xfId="2" applyFont="1" applyFill="1" applyBorder="1" applyAlignment="1">
      <alignment horizontal="center" vertical="center" wrapText="1"/>
    </xf>
    <xf numFmtId="43" fontId="2" fillId="4" borderId="1" xfId="2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1" fontId="14" fillId="4" borderId="3" xfId="3" applyNumberFormat="1" applyFont="1" applyFill="1" applyBorder="1" applyAlignment="1">
      <alignment horizontal="center" vertical="center"/>
    </xf>
    <xf numFmtId="1" fontId="14" fillId="4" borderId="4" xfId="3" applyNumberFormat="1" applyFont="1" applyFill="1" applyBorder="1" applyAlignment="1">
      <alignment horizontal="center" vertical="center"/>
    </xf>
    <xf numFmtId="1" fontId="14" fillId="4" borderId="2" xfId="3" applyNumberFormat="1" applyFont="1" applyFill="1" applyBorder="1" applyAlignment="1">
      <alignment horizontal="left" vertical="center"/>
    </xf>
    <xf numFmtId="1" fontId="14" fillId="4" borderId="3" xfId="3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2" fillId="8" borderId="1" xfId="3" applyFont="1" applyFill="1" applyBorder="1" applyAlignment="1">
      <alignment horizontal="center" vertical="top"/>
    </xf>
    <xf numFmtId="0" fontId="12" fillId="8" borderId="1" xfId="3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3" fontId="4" fillId="6" borderId="1" xfId="2" applyFont="1" applyFill="1" applyBorder="1" applyAlignment="1">
      <alignment horizontal="center" vertical="center"/>
    </xf>
    <xf numFmtId="43" fontId="5" fillId="6" borderId="1" xfId="2" applyNumberFormat="1" applyFont="1" applyFill="1" applyBorder="1" applyAlignment="1">
      <alignment horizontal="center" vertical="center"/>
    </xf>
    <xf numFmtId="43" fontId="5" fillId="6" borderId="1" xfId="2" applyFont="1" applyFill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vertical="center" wrapText="1"/>
    </xf>
    <xf numFmtId="43" fontId="6" fillId="0" borderId="1" xfId="2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1" xfId="2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left" vertical="center"/>
    </xf>
    <xf numFmtId="4" fontId="3" fillId="4" borderId="4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10" fillId="4" borderId="2" xfId="3" applyNumberFormat="1" applyFont="1" applyFill="1" applyBorder="1" applyAlignment="1">
      <alignment horizontal="center"/>
    </xf>
    <xf numFmtId="1" fontId="10" fillId="4" borderId="3" xfId="3" applyNumberFormat="1" applyFont="1" applyFill="1" applyBorder="1" applyAlignment="1">
      <alignment horizontal="center"/>
    </xf>
    <xf numFmtId="1" fontId="10" fillId="4" borderId="4" xfId="3" applyNumberFormat="1" applyFont="1" applyFill="1" applyBorder="1" applyAlignment="1">
      <alignment horizontal="center"/>
    </xf>
    <xf numFmtId="0" fontId="15" fillId="8" borderId="2" xfId="3" applyFont="1" applyFill="1" applyBorder="1" applyAlignment="1">
      <alignment horizontal="left" vertical="center" wrapText="1"/>
    </xf>
    <xf numFmtId="0" fontId="15" fillId="8" borderId="3" xfId="3" applyFont="1" applyFill="1" applyBorder="1" applyAlignment="1">
      <alignment horizontal="left" vertical="center" wrapText="1"/>
    </xf>
    <xf numFmtId="0" fontId="15" fillId="8" borderId="4" xfId="3" applyFont="1" applyFill="1" applyBorder="1" applyAlignment="1">
      <alignment horizontal="left" vertical="center" wrapText="1"/>
    </xf>
    <xf numFmtId="1" fontId="15" fillId="8" borderId="2" xfId="3" applyNumberFormat="1" applyFont="1" applyFill="1" applyBorder="1" applyAlignment="1">
      <alignment horizontal="center" vertical="center"/>
    </xf>
    <xf numFmtId="1" fontId="15" fillId="8" borderId="3" xfId="3" applyNumberFormat="1" applyFont="1" applyFill="1" applyBorder="1" applyAlignment="1">
      <alignment horizontal="center" vertical="center"/>
    </xf>
    <xf numFmtId="1" fontId="15" fillId="8" borderId="4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right"/>
    </xf>
    <xf numFmtId="165" fontId="10" fillId="3" borderId="1" xfId="3" applyNumberFormat="1" applyFont="1" applyFill="1" applyBorder="1" applyAlignment="1">
      <alignment horizontal="center"/>
    </xf>
    <xf numFmtId="1" fontId="10" fillId="4" borderId="1" xfId="3" applyNumberFormat="1" applyFont="1" applyFill="1" applyBorder="1" applyAlignment="1">
      <alignment horizontal="center"/>
    </xf>
    <xf numFmtId="49" fontId="0" fillId="4" borderId="1" xfId="3" applyNumberFormat="1" applyFont="1" applyFill="1" applyBorder="1" applyAlignment="1">
      <alignment horizontal="left" vertical="center" wrapText="1"/>
    </xf>
    <xf numFmtId="43" fontId="0" fillId="4" borderId="1" xfId="2" applyFont="1" applyFill="1" applyBorder="1" applyAlignment="1">
      <alignment horizontal="center" vertical="center" wrapText="1"/>
    </xf>
    <xf numFmtId="43" fontId="2" fillId="4" borderId="1" xfId="2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right"/>
    </xf>
    <xf numFmtId="0" fontId="10" fillId="4" borderId="1" xfId="3" applyFont="1" applyFill="1" applyBorder="1" applyAlignment="1">
      <alignment horizontal="right"/>
    </xf>
    <xf numFmtId="0" fontId="10" fillId="3" borderId="1" xfId="3" applyFont="1" applyFill="1" applyBorder="1" applyAlignment="1">
      <alignment horizontal="center" vertical="center" wrapText="1"/>
    </xf>
    <xf numFmtId="49" fontId="2" fillId="4" borderId="1" xfId="3" applyNumberFormat="1" applyFill="1" applyBorder="1" applyAlignment="1">
      <alignment horizontal="left" vertical="center" wrapText="1"/>
    </xf>
    <xf numFmtId="0" fontId="8" fillId="4" borderId="1" xfId="3" applyFont="1" applyFill="1" applyBorder="1" applyAlignment="1">
      <alignment horizontal="right" vertical="center"/>
    </xf>
    <xf numFmtId="0" fontId="10" fillId="4" borderId="1" xfId="3" applyFont="1" applyFill="1" applyBorder="1" applyAlignment="1">
      <alignment horizontal="right" vertical="center"/>
    </xf>
    <xf numFmtId="0" fontId="10" fillId="4" borderId="1" xfId="3" applyFont="1" applyFill="1" applyBorder="1" applyAlignment="1">
      <alignment horizontal="center"/>
    </xf>
    <xf numFmtId="0" fontId="12" fillId="2" borderId="1" xfId="3" applyFont="1" applyFill="1" applyBorder="1" applyAlignment="1">
      <alignment horizontal="center"/>
    </xf>
    <xf numFmtId="49" fontId="0" fillId="4" borderId="1" xfId="3" applyNumberFormat="1" applyFont="1" applyFill="1" applyBorder="1" applyAlignment="1">
      <alignment horizontal="left" vertical="top" wrapText="1"/>
    </xf>
    <xf numFmtId="49" fontId="2" fillId="4" borderId="1" xfId="3" applyNumberFormat="1" applyFill="1" applyBorder="1" applyAlignment="1">
      <alignment horizontal="left" vertical="top" wrapText="1"/>
    </xf>
    <xf numFmtId="0" fontId="12" fillId="8" borderId="1" xfId="3" applyFont="1" applyFill="1" applyBorder="1" applyAlignment="1">
      <alignment horizontal="center" vertical="top"/>
    </xf>
    <xf numFmtId="0" fontId="7" fillId="2" borderId="1" xfId="3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/>
    </xf>
    <xf numFmtId="167" fontId="11" fillId="2" borderId="1" xfId="4" applyNumberFormat="1" applyFont="1" applyFill="1" applyBorder="1" applyAlignment="1">
      <alignment horizontal="center" vertical="center"/>
    </xf>
    <xf numFmtId="0" fontId="12" fillId="8" borderId="1" xfId="3" applyFont="1" applyFill="1" applyBorder="1" applyAlignment="1">
      <alignment horizontal="center" vertical="center"/>
    </xf>
    <xf numFmtId="1" fontId="14" fillId="4" borderId="1" xfId="3" applyNumberFormat="1" applyFont="1" applyFill="1" applyBorder="1" applyAlignment="1">
      <alignment horizontal="left" vertical="center"/>
    </xf>
    <xf numFmtId="1" fontId="14" fillId="4" borderId="2" xfId="3" applyNumberFormat="1" applyFont="1" applyFill="1" applyBorder="1" applyAlignment="1">
      <alignment horizontal="center" vertical="center"/>
    </xf>
    <xf numFmtId="1" fontId="14" fillId="4" borderId="3" xfId="3" applyNumberFormat="1" applyFont="1" applyFill="1" applyBorder="1" applyAlignment="1">
      <alignment horizontal="center" vertical="center"/>
    </xf>
    <xf numFmtId="1" fontId="14" fillId="4" borderId="4" xfId="3" applyNumberFormat="1" applyFont="1" applyFill="1" applyBorder="1" applyAlignment="1">
      <alignment horizontal="center" vertical="center"/>
    </xf>
    <xf numFmtId="1" fontId="2" fillId="4" borderId="1" xfId="3" applyNumberFormat="1" applyFill="1" applyBorder="1" applyAlignment="1">
      <alignment horizontal="center" vertical="top" wrapText="1"/>
    </xf>
    <xf numFmtId="1" fontId="12" fillId="7" borderId="1" xfId="3" applyNumberFormat="1" applyFont="1" applyFill="1" applyBorder="1" applyAlignment="1">
      <alignment horizontal="center"/>
    </xf>
    <xf numFmtId="1" fontId="19" fillId="7" borderId="1" xfId="3" applyNumberFormat="1" applyFont="1" applyFill="1" applyBorder="1" applyAlignment="1">
      <alignment horizontal="right"/>
    </xf>
    <xf numFmtId="0" fontId="16" fillId="2" borderId="1" xfId="3" applyFont="1" applyFill="1" applyBorder="1" applyAlignment="1">
      <alignment horizontal="center" vertical="center"/>
    </xf>
    <xf numFmtId="49" fontId="2" fillId="4" borderId="1" xfId="3" applyNumberFormat="1" applyFont="1" applyFill="1" applyBorder="1" applyAlignment="1">
      <alignment horizontal="left" vertical="center" wrapText="1"/>
    </xf>
    <xf numFmtId="164" fontId="13" fillId="4" borderId="1" xfId="3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right" vertical="center"/>
    </xf>
  </cellXfs>
  <cellStyles count="7">
    <cellStyle name="Moeda 2" xfId="5"/>
    <cellStyle name="Normal" xfId="0" builtinId="0"/>
    <cellStyle name="Normal 2" xfId="4"/>
    <cellStyle name="Normal 4" xfId="3"/>
    <cellStyle name="Normal 5 2" xfId="6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view="pageBreakPreview" zoomScaleNormal="100" zoomScaleSheetLayoutView="100" workbookViewId="0">
      <selection activeCell="B7" sqref="B7:B8"/>
    </sheetView>
  </sheetViews>
  <sheetFormatPr defaultRowHeight="15" x14ac:dyDescent="0.25"/>
  <cols>
    <col min="2" max="2" width="68" customWidth="1"/>
    <col min="3" max="3" width="10.42578125" customWidth="1"/>
    <col min="4" max="4" width="18" customWidth="1"/>
  </cols>
  <sheetData>
    <row r="1" spans="1:7" ht="22.5" customHeight="1" x14ac:dyDescent="0.25">
      <c r="A1" s="112" t="s">
        <v>38</v>
      </c>
      <c r="B1" s="112"/>
      <c r="C1" s="112"/>
      <c r="D1" s="112"/>
    </row>
    <row r="2" spans="1:7" ht="27.75" customHeight="1" x14ac:dyDescent="0.25">
      <c r="A2" s="115" t="str">
        <f>'PLANILHA ORÇAMENTÁRIA'!A1:D1</f>
        <v xml:space="preserve">EXECUÇÃO DE OBRA DE DRENAGEM E PAVIMENTAÇÃO, EM BLOCOS DE CONCRETO SEXTAVADOS, NA LOCALIDADE RURAL DE ALTO SANTA ROSA </v>
      </c>
      <c r="B2" s="115"/>
      <c r="C2" s="115"/>
      <c r="D2" s="115"/>
    </row>
    <row r="3" spans="1:7" x14ac:dyDescent="0.25">
      <c r="A3" s="116" t="s">
        <v>100</v>
      </c>
      <c r="B3" s="117"/>
      <c r="C3" s="117"/>
      <c r="D3" s="118"/>
    </row>
    <row r="4" spans="1:7" x14ac:dyDescent="0.25">
      <c r="A4" s="116" t="s">
        <v>118</v>
      </c>
      <c r="B4" s="117"/>
      <c r="C4" s="117"/>
      <c r="D4" s="118"/>
    </row>
    <row r="5" spans="1:7" x14ac:dyDescent="0.25">
      <c r="A5" s="113" t="s">
        <v>27</v>
      </c>
      <c r="B5" s="113" t="s">
        <v>28</v>
      </c>
      <c r="C5" s="113" t="s">
        <v>37</v>
      </c>
      <c r="D5" s="114" t="s">
        <v>39</v>
      </c>
    </row>
    <row r="6" spans="1:7" x14ac:dyDescent="0.25">
      <c r="A6" s="113"/>
      <c r="B6" s="113"/>
      <c r="C6" s="113"/>
      <c r="D6" s="114"/>
    </row>
    <row r="7" spans="1:7" ht="12" customHeight="1" x14ac:dyDescent="0.25">
      <c r="A7" s="107" t="s">
        <v>40</v>
      </c>
      <c r="B7" s="108" t="str">
        <f>'PLANILHA ORÇAMENTÁRIA'!D7</f>
        <v>PAVIMENTAÇÃO</v>
      </c>
      <c r="C7" s="109">
        <f>D7/$C$11</f>
        <v>0.37428278815446631</v>
      </c>
      <c r="D7" s="110">
        <f>'PLANILHA ORÇAMENTÁRIA'!H7</f>
        <v>11161.174199999999</v>
      </c>
    </row>
    <row r="8" spans="1:7" x14ac:dyDescent="0.25">
      <c r="A8" s="107"/>
      <c r="B8" s="108"/>
      <c r="C8" s="109"/>
      <c r="D8" s="111"/>
    </row>
    <row r="9" spans="1:7" x14ac:dyDescent="0.25">
      <c r="A9" s="107" t="s">
        <v>41</v>
      </c>
      <c r="B9" s="108" t="str">
        <f>'PLANILHA ORÇAMENTÁRIA'!D10</f>
        <v>DRENAGEM</v>
      </c>
      <c r="C9" s="109">
        <f>D9/$C$11</f>
        <v>0.62571721184553375</v>
      </c>
      <c r="D9" s="110">
        <f>'PLANILHA ORÇAMENTÁRIA'!H10</f>
        <v>18658.990000000002</v>
      </c>
      <c r="G9" s="47"/>
    </row>
    <row r="10" spans="1:7" x14ac:dyDescent="0.25">
      <c r="A10" s="107"/>
      <c r="B10" s="108"/>
      <c r="C10" s="109"/>
      <c r="D10" s="111"/>
    </row>
    <row r="11" spans="1:7" x14ac:dyDescent="0.25">
      <c r="A11" s="102" t="s">
        <v>42</v>
      </c>
      <c r="B11" s="83" t="s">
        <v>43</v>
      </c>
      <c r="C11" s="103">
        <f>'PLANILHA ORÇAMENTÁRIA'!H15</f>
        <v>29820.164199999999</v>
      </c>
      <c r="D11" s="103"/>
    </row>
    <row r="12" spans="1:7" x14ac:dyDescent="0.25">
      <c r="A12" s="102"/>
      <c r="B12" s="83" t="s">
        <v>47</v>
      </c>
      <c r="C12" s="104">
        <v>129.69</v>
      </c>
      <c r="D12" s="104"/>
    </row>
    <row r="13" spans="1:7" x14ac:dyDescent="0.25">
      <c r="A13" s="102"/>
      <c r="B13" s="83" t="s">
        <v>44</v>
      </c>
      <c r="C13" s="105">
        <v>462</v>
      </c>
      <c r="D13" s="105"/>
    </row>
    <row r="14" spans="1:7" x14ac:dyDescent="0.25">
      <c r="A14" s="102"/>
      <c r="B14" s="83" t="s">
        <v>46</v>
      </c>
      <c r="C14" s="105">
        <f>C11/C12</f>
        <v>229.93418305189297</v>
      </c>
      <c r="D14" s="105"/>
    </row>
    <row r="15" spans="1:7" x14ac:dyDescent="0.25">
      <c r="A15" s="102"/>
      <c r="B15" s="83" t="s">
        <v>45</v>
      </c>
      <c r="C15" s="106">
        <f>C11/C13</f>
        <v>64.545809956709959</v>
      </c>
      <c r="D15" s="106"/>
    </row>
    <row r="16" spans="1:7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4"/>
      <c r="B25" s="4"/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101" t="s">
        <v>119</v>
      </c>
      <c r="C32" s="101"/>
      <c r="D32" s="4"/>
    </row>
    <row r="33" spans="1:4" x14ac:dyDescent="0.25">
      <c r="A33" s="4"/>
      <c r="B33" s="101" t="s">
        <v>120</v>
      </c>
      <c r="C33" s="101"/>
      <c r="D33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  <row r="42" spans="1:4" x14ac:dyDescent="0.25">
      <c r="A42" s="4"/>
      <c r="B42" s="4"/>
      <c r="C42" s="4"/>
      <c r="D42" s="4"/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x14ac:dyDescent="0.25">
      <c r="A45" s="4"/>
      <c r="B45" s="4"/>
      <c r="C45" s="4"/>
      <c r="D45" s="4"/>
    </row>
    <row r="46" spans="1:4" x14ac:dyDescent="0.25">
      <c r="A46" s="4"/>
      <c r="B46" s="4"/>
      <c r="C46" s="4"/>
      <c r="D46" s="4"/>
    </row>
    <row r="47" spans="1:4" x14ac:dyDescent="0.25">
      <c r="A47" s="4"/>
      <c r="B47" s="4"/>
      <c r="C47" s="4"/>
      <c r="D47" s="4"/>
    </row>
    <row r="48" spans="1:4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  <row r="51" spans="1:4" x14ac:dyDescent="0.25">
      <c r="A51" s="4"/>
      <c r="B51" s="4"/>
      <c r="C51" s="4"/>
      <c r="D51" s="4"/>
    </row>
    <row r="52" spans="1:4" x14ac:dyDescent="0.25">
      <c r="A52" s="4"/>
      <c r="B52" s="4"/>
      <c r="C52" s="4"/>
      <c r="D52" s="4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  <row r="55" spans="1:4" x14ac:dyDescent="0.25">
      <c r="A55" s="4"/>
      <c r="B55" s="4"/>
      <c r="C55" s="4"/>
      <c r="D55" s="4"/>
    </row>
  </sheetData>
  <mergeCells count="24">
    <mergeCell ref="A9:A10"/>
    <mergeCell ref="B9:B10"/>
    <mergeCell ref="C9:C10"/>
    <mergeCell ref="D9:D10"/>
    <mergeCell ref="A1:D1"/>
    <mergeCell ref="C5:C6"/>
    <mergeCell ref="D5:D6"/>
    <mergeCell ref="A7:A8"/>
    <mergeCell ref="B7:B8"/>
    <mergeCell ref="C7:C8"/>
    <mergeCell ref="D7:D8"/>
    <mergeCell ref="A5:A6"/>
    <mergeCell ref="B5:B6"/>
    <mergeCell ref="A2:D2"/>
    <mergeCell ref="A3:D3"/>
    <mergeCell ref="A4:D4"/>
    <mergeCell ref="B32:C32"/>
    <mergeCell ref="B33:C33"/>
    <mergeCell ref="A11:A15"/>
    <mergeCell ref="C11:D11"/>
    <mergeCell ref="C12:D12"/>
    <mergeCell ref="C13:D13"/>
    <mergeCell ref="C14:D14"/>
    <mergeCell ref="C15:D15"/>
  </mergeCells>
  <pageMargins left="0.511811024" right="0.511811024" top="1.5735416666666666" bottom="0.78740157499999996" header="0.31496062000000002" footer="0.31496062000000002"/>
  <pageSetup paperSize="9" scale="87" fitToHeight="0" orientation="portrait" verticalDpi="0" r:id="rId1"/>
  <headerFooter>
    <oddHeader>&amp;C&amp;G</oddHeader>
  </headerFooter>
  <ignoredErrors>
    <ignoredError sqref="A7 A9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17"/>
  <sheetViews>
    <sheetView tabSelected="1" view="pageBreakPreview" zoomScaleNormal="100" zoomScaleSheetLayoutView="100" zoomScalePageLayoutView="70" workbookViewId="0">
      <selection activeCell="E17" sqref="E17"/>
    </sheetView>
  </sheetViews>
  <sheetFormatPr defaultRowHeight="15" x14ac:dyDescent="0.25"/>
  <cols>
    <col min="1" max="1" width="9.140625" style="51"/>
    <col min="2" max="2" width="9.85546875" style="51" bestFit="1" customWidth="1"/>
    <col min="3" max="3" width="9.140625" style="51"/>
    <col min="4" max="4" width="85.85546875" style="52" customWidth="1"/>
    <col min="5" max="5" width="11.28515625" style="51" bestFit="1" customWidth="1"/>
    <col min="6" max="6" width="10.42578125" style="53" customWidth="1"/>
    <col min="7" max="7" width="15.5703125" style="53" bestFit="1" customWidth="1"/>
    <col min="8" max="8" width="15.140625" style="54" customWidth="1"/>
    <col min="9" max="9" width="9.140625" style="49"/>
    <col min="10" max="10" width="18.42578125" style="49" customWidth="1"/>
    <col min="11" max="16384" width="9.140625" style="49"/>
  </cols>
  <sheetData>
    <row r="1" spans="1:94" s="48" customFormat="1" ht="33.75" customHeight="1" x14ac:dyDescent="0.25">
      <c r="A1" s="121" t="s">
        <v>117</v>
      </c>
      <c r="B1" s="122"/>
      <c r="C1" s="122"/>
      <c r="D1" s="122"/>
      <c r="E1" s="119" t="s">
        <v>9</v>
      </c>
      <c r="F1" s="119"/>
      <c r="G1" s="119"/>
      <c r="H1" s="119"/>
    </row>
    <row r="2" spans="1:94" s="48" customFormat="1" ht="15.75" x14ac:dyDescent="0.25">
      <c r="A2" s="120" t="s">
        <v>103</v>
      </c>
      <c r="B2" s="120"/>
      <c r="C2" s="120"/>
      <c r="D2" s="120"/>
      <c r="E2" s="119" t="s">
        <v>109</v>
      </c>
      <c r="F2" s="119"/>
      <c r="G2" s="124" t="s">
        <v>110</v>
      </c>
      <c r="H2" s="124"/>
    </row>
    <row r="3" spans="1:94" s="48" customFormat="1" ht="15.75" x14ac:dyDescent="0.25">
      <c r="A3" s="120" t="s">
        <v>82</v>
      </c>
      <c r="B3" s="120"/>
      <c r="C3" s="120"/>
      <c r="D3" s="120"/>
      <c r="E3" s="119" t="s">
        <v>107</v>
      </c>
      <c r="F3" s="119"/>
      <c r="G3" s="124" t="s">
        <v>111</v>
      </c>
      <c r="H3" s="124"/>
    </row>
    <row r="4" spans="1:94" s="48" customFormat="1" x14ac:dyDescent="0.25">
      <c r="A4" s="123"/>
      <c r="B4" s="123"/>
      <c r="C4" s="123"/>
      <c r="D4" s="123"/>
      <c r="E4" s="123"/>
      <c r="F4" s="123"/>
      <c r="G4" s="123"/>
      <c r="H4" s="123"/>
    </row>
    <row r="5" spans="1:94" s="55" customFormat="1" ht="15.75" x14ac:dyDescent="0.25">
      <c r="A5" s="119" t="s">
        <v>0</v>
      </c>
      <c r="B5" s="119"/>
      <c r="C5" s="119" t="s">
        <v>3</v>
      </c>
      <c r="D5" s="119" t="s">
        <v>4</v>
      </c>
      <c r="E5" s="119" t="s">
        <v>5</v>
      </c>
      <c r="F5" s="124" t="s">
        <v>6</v>
      </c>
      <c r="G5" s="124" t="s">
        <v>7</v>
      </c>
      <c r="H5" s="131" t="s">
        <v>8</v>
      </c>
    </row>
    <row r="6" spans="1:94" s="55" customFormat="1" ht="15.75" x14ac:dyDescent="0.25">
      <c r="A6" s="84" t="s">
        <v>1</v>
      </c>
      <c r="B6" s="84" t="s">
        <v>2</v>
      </c>
      <c r="C6" s="119"/>
      <c r="D6" s="119"/>
      <c r="E6" s="119"/>
      <c r="F6" s="124"/>
      <c r="G6" s="124"/>
      <c r="H6" s="131"/>
    </row>
    <row r="7" spans="1:94" ht="15.75" x14ac:dyDescent="0.25">
      <c r="A7" s="129"/>
      <c r="B7" s="130"/>
      <c r="C7" s="59" t="s">
        <v>10</v>
      </c>
      <c r="D7" s="60" t="s">
        <v>13</v>
      </c>
      <c r="E7" s="59"/>
      <c r="F7" s="61"/>
      <c r="G7" s="61"/>
      <c r="H7" s="61">
        <f>SUM(H8:H9)</f>
        <v>11161.174199999999</v>
      </c>
    </row>
    <row r="8" spans="1:94" ht="15.75" x14ac:dyDescent="0.25">
      <c r="A8" s="125" t="s">
        <v>66</v>
      </c>
      <c r="B8" s="125"/>
      <c r="C8" s="93" t="s">
        <v>112</v>
      </c>
      <c r="D8" s="64" t="s">
        <v>116</v>
      </c>
      <c r="E8" s="93" t="s">
        <v>11</v>
      </c>
      <c r="F8" s="65">
        <f>'MEMÓRIA DE CÁLCULO'!L8</f>
        <v>462</v>
      </c>
      <c r="G8" s="23">
        <v>17.09</v>
      </c>
      <c r="H8" s="23">
        <f>ROUND(G8*F8,2)</f>
        <v>7895.58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94" ht="31.5" x14ac:dyDescent="0.25">
      <c r="A9" s="125" t="s">
        <v>67</v>
      </c>
      <c r="B9" s="125"/>
      <c r="C9" s="93" t="s">
        <v>113</v>
      </c>
      <c r="D9" s="64" t="s">
        <v>101</v>
      </c>
      <c r="E9" s="93" t="s">
        <v>65</v>
      </c>
      <c r="F9" s="65">
        <f>'MEMÓRIA DE CÁLCULO'!L9</f>
        <v>129.69</v>
      </c>
      <c r="G9" s="23">
        <v>25.18</v>
      </c>
      <c r="H9" s="23">
        <f>G9*F9</f>
        <v>3265.5942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94" ht="15.75" x14ac:dyDescent="0.25">
      <c r="A10" s="129"/>
      <c r="B10" s="130"/>
      <c r="C10" s="59" t="s">
        <v>12</v>
      </c>
      <c r="D10" s="60" t="s">
        <v>48</v>
      </c>
      <c r="E10" s="59"/>
      <c r="F10" s="71"/>
      <c r="G10" s="71"/>
      <c r="H10" s="61">
        <f>SUM(H11:H13)</f>
        <v>18658.990000000002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94" ht="31.5" x14ac:dyDescent="0.25">
      <c r="A11" s="93" t="s">
        <v>15</v>
      </c>
      <c r="B11" s="94">
        <v>42757</v>
      </c>
      <c r="C11" s="94" t="s">
        <v>14</v>
      </c>
      <c r="D11" s="67" t="s">
        <v>63</v>
      </c>
      <c r="E11" s="93" t="s">
        <v>65</v>
      </c>
      <c r="F11" s="66">
        <f>'MEMÓRIA DE CÁLCULO'!L11</f>
        <v>57.36</v>
      </c>
      <c r="G11" s="66">
        <v>181.33</v>
      </c>
      <c r="H11" s="23">
        <f>ROUND(G11*F11,2)</f>
        <v>10401.09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</row>
    <row r="12" spans="1:94" ht="15.75" customHeight="1" x14ac:dyDescent="0.25">
      <c r="A12" s="126" t="s">
        <v>88</v>
      </c>
      <c r="B12" s="126"/>
      <c r="C12" s="94" t="s">
        <v>86</v>
      </c>
      <c r="D12" s="72" t="s">
        <v>64</v>
      </c>
      <c r="E12" s="94" t="s">
        <v>65</v>
      </c>
      <c r="F12" s="66">
        <f>'MEMÓRIA DE CÁLCULO'!L12</f>
        <v>5.83</v>
      </c>
      <c r="G12" s="73">
        <v>1300.07</v>
      </c>
      <c r="H12" s="65">
        <f>ROUND(G12*F12,2)</f>
        <v>7579.41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</row>
    <row r="13" spans="1:94" s="82" customFormat="1" ht="15.75" x14ac:dyDescent="0.25">
      <c r="A13" s="94" t="s">
        <v>15</v>
      </c>
      <c r="B13" s="94">
        <v>40561</v>
      </c>
      <c r="C13" s="94" t="s">
        <v>114</v>
      </c>
      <c r="D13" s="72" t="s">
        <v>115</v>
      </c>
      <c r="E13" s="94" t="s">
        <v>75</v>
      </c>
      <c r="F13" s="66">
        <f>'MEMÓRIA DE CÁLCULO'!L13</f>
        <v>1</v>
      </c>
      <c r="G13" s="73">
        <v>678.49</v>
      </c>
      <c r="H13" s="65">
        <f>ROUND(G13*F13,2)</f>
        <v>678.49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</row>
    <row r="14" spans="1:94" ht="15.75" x14ac:dyDescent="0.25">
      <c r="A14" s="126"/>
      <c r="B14" s="126"/>
      <c r="C14" s="126"/>
      <c r="D14" s="126"/>
      <c r="E14" s="126"/>
      <c r="F14" s="126"/>
      <c r="G14" s="126"/>
      <c r="H14" s="126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</row>
    <row r="15" spans="1:94" ht="15.75" x14ac:dyDescent="0.25">
      <c r="A15" s="127" t="s">
        <v>78</v>
      </c>
      <c r="B15" s="127"/>
      <c r="C15" s="127"/>
      <c r="D15" s="127"/>
      <c r="E15" s="127"/>
      <c r="F15" s="127"/>
      <c r="G15" s="127"/>
      <c r="H15" s="74">
        <f>SUM(H7,H10)</f>
        <v>29820.164199999999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</row>
    <row r="16" spans="1:94" ht="15.75" x14ac:dyDescent="0.25">
      <c r="A16" s="128"/>
      <c r="B16" s="128"/>
      <c r="C16" s="128"/>
      <c r="D16" s="128"/>
      <c r="E16" s="128"/>
      <c r="F16" s="128"/>
      <c r="G16" s="128"/>
      <c r="H16" s="128"/>
      <c r="I16" s="50"/>
      <c r="J16" s="50"/>
    </row>
    <row r="17" spans="1:9" x14ac:dyDescent="0.25">
      <c r="A17" s="96"/>
      <c r="B17" s="96"/>
      <c r="C17" s="96"/>
      <c r="D17" s="95"/>
      <c r="E17" s="96"/>
      <c r="F17" s="97"/>
      <c r="G17" s="97"/>
      <c r="H17" s="98"/>
      <c r="I17" s="50"/>
    </row>
  </sheetData>
  <mergeCells count="24">
    <mergeCell ref="F5:F6"/>
    <mergeCell ref="G5:G6"/>
    <mergeCell ref="H5:H6"/>
    <mergeCell ref="A8:B8"/>
    <mergeCell ref="A5:B5"/>
    <mergeCell ref="C5:C6"/>
    <mergeCell ref="D5:D6"/>
    <mergeCell ref="E5:E6"/>
    <mergeCell ref="A7:B7"/>
    <mergeCell ref="A9:B9"/>
    <mergeCell ref="A12:B12"/>
    <mergeCell ref="A15:G15"/>
    <mergeCell ref="A16:H16"/>
    <mergeCell ref="A14:H14"/>
    <mergeCell ref="A10:B10"/>
    <mergeCell ref="E1:H1"/>
    <mergeCell ref="A3:D3"/>
    <mergeCell ref="A1:D1"/>
    <mergeCell ref="A2:D2"/>
    <mergeCell ref="A4:H4"/>
    <mergeCell ref="E2:F2"/>
    <mergeCell ref="G2:H2"/>
    <mergeCell ref="E3:F3"/>
    <mergeCell ref="G3:H3"/>
  </mergeCells>
  <pageMargins left="0.511811024" right="0.511811024" top="1.2749999999999999" bottom="0.78740157499999996" header="0.31496062000000002" footer="0.31496062000000002"/>
  <pageSetup paperSize="9" scale="81" fitToHeight="0" orientation="landscape" verticalDpi="0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view="pageBreakPreview" zoomScale="90" zoomScaleNormal="100" zoomScaleSheetLayoutView="90" zoomScalePageLayoutView="60" workbookViewId="0">
      <selection activeCell="L9" sqref="L9"/>
    </sheetView>
  </sheetViews>
  <sheetFormatPr defaultRowHeight="15.75" x14ac:dyDescent="0.25"/>
  <cols>
    <col min="1" max="1" width="7.85546875" style="69" customWidth="1"/>
    <col min="2" max="2" width="62.7109375" style="55" customWidth="1"/>
    <col min="3" max="3" width="9.140625" style="69" customWidth="1"/>
    <col min="4" max="4" width="9.140625" style="70" customWidth="1"/>
    <col min="5" max="5" width="10.5703125" style="70" bestFit="1" customWidth="1"/>
    <col min="6" max="7" width="9.140625" style="70"/>
    <col min="8" max="8" width="10.7109375" style="70" customWidth="1"/>
    <col min="9" max="10" width="9.140625" style="70"/>
    <col min="11" max="11" width="11.85546875" style="70" bestFit="1" customWidth="1"/>
    <col min="12" max="12" width="11.7109375" style="70" customWidth="1"/>
    <col min="13" max="16384" width="9.140625" style="55"/>
  </cols>
  <sheetData>
    <row r="1" spans="1:12" ht="39.75" customHeight="1" x14ac:dyDescent="0.25">
      <c r="A1" s="133" t="s">
        <v>117</v>
      </c>
      <c r="B1" s="133"/>
      <c r="C1" s="133"/>
      <c r="D1" s="133"/>
      <c r="E1" s="133"/>
      <c r="F1" s="134" t="s">
        <v>16</v>
      </c>
      <c r="G1" s="134"/>
      <c r="H1" s="134"/>
      <c r="I1" s="134"/>
      <c r="J1" s="134"/>
      <c r="K1" s="134"/>
      <c r="L1" s="134"/>
    </row>
    <row r="2" spans="1:12" x14ac:dyDescent="0.25">
      <c r="A2" s="135" t="s">
        <v>104</v>
      </c>
      <c r="B2" s="135"/>
      <c r="C2" s="135"/>
      <c r="D2" s="135"/>
      <c r="E2" s="135"/>
      <c r="F2" s="134"/>
      <c r="G2" s="134"/>
      <c r="H2" s="134"/>
      <c r="I2" s="134"/>
      <c r="J2" s="134"/>
      <c r="K2" s="134"/>
      <c r="L2" s="134"/>
    </row>
    <row r="3" spans="1:12" x14ac:dyDescent="0.25">
      <c r="A3" s="135" t="s">
        <v>85</v>
      </c>
      <c r="B3" s="135"/>
      <c r="C3" s="135"/>
      <c r="D3" s="135"/>
      <c r="E3" s="135"/>
      <c r="F3" s="134"/>
      <c r="G3" s="134"/>
      <c r="H3" s="134"/>
      <c r="I3" s="134"/>
      <c r="J3" s="134"/>
      <c r="K3" s="134"/>
      <c r="L3" s="134"/>
    </row>
    <row r="4" spans="1:12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x14ac:dyDescent="0.25">
      <c r="A5" s="132" t="s">
        <v>81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x14ac:dyDescent="0.25">
      <c r="A6" s="56" t="s">
        <v>3</v>
      </c>
      <c r="B6" s="57" t="s">
        <v>17</v>
      </c>
      <c r="C6" s="57" t="s">
        <v>18</v>
      </c>
      <c r="D6" s="58" t="s">
        <v>6</v>
      </c>
      <c r="E6" s="58" t="s">
        <v>19</v>
      </c>
      <c r="F6" s="58" t="s">
        <v>20</v>
      </c>
      <c r="G6" s="58" t="s">
        <v>21</v>
      </c>
      <c r="H6" s="58" t="s">
        <v>22</v>
      </c>
      <c r="I6" s="58" t="s">
        <v>23</v>
      </c>
      <c r="J6" s="58" t="s">
        <v>25</v>
      </c>
      <c r="K6" s="58" t="s">
        <v>24</v>
      </c>
      <c r="L6" s="58" t="s">
        <v>8</v>
      </c>
    </row>
    <row r="7" spans="1:12" x14ac:dyDescent="0.25">
      <c r="A7" s="59" t="s">
        <v>10</v>
      </c>
      <c r="B7" s="68" t="str">
        <f>'PLANILHA ORÇAMENTÁRIA'!D7</f>
        <v>PAVIMENTAÇÃO</v>
      </c>
      <c r="C7" s="59"/>
      <c r="D7" s="61"/>
      <c r="E7" s="61"/>
      <c r="F7" s="61"/>
      <c r="G7" s="61"/>
      <c r="H7" s="61"/>
      <c r="I7" s="61"/>
      <c r="J7" s="61"/>
      <c r="K7" s="61"/>
      <c r="L7" s="63"/>
    </row>
    <row r="8" spans="1:12" x14ac:dyDescent="0.25">
      <c r="A8" s="93" t="s">
        <v>112</v>
      </c>
      <c r="B8" s="62" t="str">
        <f>'PLANILHA ORÇAMENTÁRIA'!D8</f>
        <v xml:space="preserve">Pavimentação com bloco de concreto sextavado </v>
      </c>
      <c r="C8" s="93" t="s">
        <v>11</v>
      </c>
      <c r="D8" s="65"/>
      <c r="E8" s="23"/>
      <c r="F8" s="23"/>
      <c r="G8" s="23"/>
      <c r="H8" s="23">
        <v>462</v>
      </c>
      <c r="I8" s="23"/>
      <c r="J8" s="23"/>
      <c r="K8" s="23"/>
      <c r="L8" s="23">
        <f>H8</f>
        <v>462</v>
      </c>
    </row>
    <row r="9" spans="1:12" ht="31.5" x14ac:dyDescent="0.25">
      <c r="A9" s="93" t="s">
        <v>113</v>
      </c>
      <c r="B9" s="64" t="s">
        <v>87</v>
      </c>
      <c r="C9" s="93" t="s">
        <v>65</v>
      </c>
      <c r="D9" s="66"/>
      <c r="E9" s="93">
        <v>129.69</v>
      </c>
      <c r="F9" s="93"/>
      <c r="G9" s="93"/>
      <c r="H9" s="93"/>
      <c r="I9" s="93"/>
      <c r="J9" s="93"/>
      <c r="K9" s="93"/>
      <c r="L9" s="66">
        <f>E9</f>
        <v>129.69</v>
      </c>
    </row>
    <row r="10" spans="1:12" x14ac:dyDescent="0.25">
      <c r="A10" s="59" t="s">
        <v>12</v>
      </c>
      <c r="B10" s="68" t="str">
        <f>'PLANILHA ORÇAMENTÁRIA'!D10</f>
        <v>DRENAGEM</v>
      </c>
      <c r="C10" s="59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31.5" x14ac:dyDescent="0.25">
      <c r="A11" s="94" t="s">
        <v>14</v>
      </c>
      <c r="B11" s="62" t="str">
        <f>'PLANILHA ORÇAMENTÁRIA'!D11</f>
        <v>Corpo BSTC (greide) diâmetro 0,40 m CA-1 MF inclusive escavação, reaterro e transporte do tubo em Vias Urbanas.</v>
      </c>
      <c r="C11" s="93" t="s">
        <v>65</v>
      </c>
      <c r="D11" s="23"/>
      <c r="E11" s="23">
        <v>57.36</v>
      </c>
      <c r="F11" s="23"/>
      <c r="G11" s="23"/>
      <c r="H11" s="23"/>
      <c r="I11" s="23"/>
      <c r="J11" s="23"/>
      <c r="K11" s="23"/>
      <c r="L11" s="23">
        <f>E11</f>
        <v>57.36</v>
      </c>
    </row>
    <row r="12" spans="1:12" ht="31.5" x14ac:dyDescent="0.25">
      <c r="A12" s="94" t="s">
        <v>86</v>
      </c>
      <c r="B12" s="62" t="str">
        <f>'PLANILHA ORÇAMENTÁRIA'!D12</f>
        <v>Trincheira drenante  em concreto armado , incluíndo grelhas FOFO , escavação e reaterro.</v>
      </c>
      <c r="C12" s="93" t="s">
        <v>65</v>
      </c>
      <c r="D12" s="23"/>
      <c r="E12" s="65">
        <v>5.83</v>
      </c>
      <c r="F12" s="65"/>
      <c r="G12" s="65"/>
      <c r="H12" s="65"/>
      <c r="I12" s="65"/>
      <c r="J12" s="65"/>
      <c r="K12" s="65"/>
      <c r="L12" s="23">
        <f>E12</f>
        <v>5.83</v>
      </c>
    </row>
    <row r="13" spans="1:12" ht="31.5" x14ac:dyDescent="0.25">
      <c r="A13" s="93" t="s">
        <v>114</v>
      </c>
      <c r="B13" s="62" t="str">
        <f>'PLANILHA ORÇAMENTÁRIA'!D13</f>
        <v>Caixa ralo de elementos pré-moldados em concreto (tudo incluído)</v>
      </c>
      <c r="C13" s="93" t="s">
        <v>75</v>
      </c>
      <c r="D13" s="23">
        <v>1</v>
      </c>
      <c r="E13" s="23"/>
      <c r="F13" s="23"/>
      <c r="G13" s="23"/>
      <c r="H13" s="23"/>
      <c r="I13" s="23"/>
      <c r="J13" s="23"/>
      <c r="K13" s="23"/>
      <c r="L13" s="23">
        <f>D13</f>
        <v>1</v>
      </c>
    </row>
  </sheetData>
  <mergeCells count="6">
    <mergeCell ref="A5:L5"/>
    <mergeCell ref="A1:E1"/>
    <mergeCell ref="F1:L3"/>
    <mergeCell ref="A2:E2"/>
    <mergeCell ref="A3:E3"/>
    <mergeCell ref="A4:L4"/>
  </mergeCells>
  <pageMargins left="0.511811024" right="0.511811024" top="1.1916666666666667" bottom="0.78740157499999996" header="0.31496062000000002" footer="0.31496062000000002"/>
  <pageSetup paperSize="9" scale="79" fitToHeight="0" orientation="landscape" verticalDpi="0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view="pageBreakPreview" zoomScaleNormal="100" zoomScaleSheetLayoutView="100" zoomScalePageLayoutView="90" workbookViewId="0">
      <selection sqref="A1:E11"/>
    </sheetView>
  </sheetViews>
  <sheetFormatPr defaultRowHeight="15" x14ac:dyDescent="0.25"/>
  <cols>
    <col min="2" max="2" width="49.5703125" customWidth="1"/>
    <col min="3" max="3" width="17.5703125" customWidth="1"/>
    <col min="4" max="4" width="20.140625" customWidth="1"/>
    <col min="5" max="5" width="24.140625" customWidth="1"/>
    <col min="6" max="6" width="10.140625" bestFit="1" customWidth="1"/>
  </cols>
  <sheetData>
    <row r="1" spans="1:5" ht="49.5" customHeight="1" x14ac:dyDescent="0.25">
      <c r="A1" s="139" t="s">
        <v>117</v>
      </c>
      <c r="B1" s="139"/>
      <c r="C1" s="139"/>
      <c r="D1" s="139"/>
      <c r="E1" s="137" t="s">
        <v>26</v>
      </c>
    </row>
    <row r="2" spans="1:5" ht="15.75" x14ac:dyDescent="0.25">
      <c r="A2" s="140" t="s">
        <v>103</v>
      </c>
      <c r="B2" s="140"/>
      <c r="C2" s="140"/>
      <c r="D2" s="140"/>
      <c r="E2" s="137"/>
    </row>
    <row r="3" spans="1:5" x14ac:dyDescent="0.25">
      <c r="A3" s="141" t="s">
        <v>27</v>
      </c>
      <c r="B3" s="141" t="s">
        <v>28</v>
      </c>
      <c r="C3" s="141" t="s">
        <v>29</v>
      </c>
      <c r="D3" s="141" t="s">
        <v>30</v>
      </c>
      <c r="E3" s="85" t="s">
        <v>31</v>
      </c>
    </row>
    <row r="4" spans="1:5" x14ac:dyDescent="0.25">
      <c r="A4" s="141"/>
      <c r="B4" s="141"/>
      <c r="C4" s="141"/>
      <c r="D4" s="141"/>
      <c r="E4" s="39">
        <v>1</v>
      </c>
    </row>
    <row r="5" spans="1:5" x14ac:dyDescent="0.25">
      <c r="A5" s="1" t="s">
        <v>10</v>
      </c>
      <c r="B5" s="2" t="str">
        <f>'PLANILHA ORÇAMENTÁRIA'!D7</f>
        <v>PAVIMENTAÇÃO</v>
      </c>
      <c r="C5" s="34">
        <f>'PLANILHA ORÇAMENTÁRIA'!H7</f>
        <v>11161.174199999999</v>
      </c>
      <c r="D5" s="35">
        <f t="shared" ref="D5:D7" si="0">C5/$C$7</f>
        <v>0.37428278815446631</v>
      </c>
      <c r="E5" s="41">
        <f>C5</f>
        <v>11161.174199999999</v>
      </c>
    </row>
    <row r="6" spans="1:5" x14ac:dyDescent="0.25">
      <c r="A6" s="1" t="s">
        <v>12</v>
      </c>
      <c r="B6" s="2" t="str">
        <f>'PLANILHA ORÇAMENTÁRIA'!D10</f>
        <v>DRENAGEM</v>
      </c>
      <c r="C6" s="34">
        <f>'PLANILHA ORÇAMENTÁRIA'!H10</f>
        <v>18658.990000000002</v>
      </c>
      <c r="D6" s="35">
        <f t="shared" si="0"/>
        <v>0.62571721184553375</v>
      </c>
      <c r="E6" s="41">
        <f>C6</f>
        <v>18658.990000000002</v>
      </c>
    </row>
    <row r="7" spans="1:5" x14ac:dyDescent="0.25">
      <c r="A7" s="136" t="s">
        <v>32</v>
      </c>
      <c r="B7" s="136"/>
      <c r="C7" s="3">
        <f>SUM(C5:C6)</f>
        <v>29820.164199999999</v>
      </c>
      <c r="D7" s="35">
        <f t="shared" si="0"/>
        <v>1</v>
      </c>
      <c r="E7" s="40"/>
    </row>
    <row r="8" spans="1:5" x14ac:dyDescent="0.25">
      <c r="A8" s="138" t="s">
        <v>33</v>
      </c>
      <c r="B8" s="138"/>
      <c r="C8" s="138"/>
      <c r="D8" s="138"/>
      <c r="E8" s="36">
        <f>SUM(E5:E6)</f>
        <v>29820.164199999999</v>
      </c>
    </row>
    <row r="9" spans="1:5" x14ac:dyDescent="0.25">
      <c r="A9" s="138" t="s">
        <v>34</v>
      </c>
      <c r="B9" s="138"/>
      <c r="C9" s="138"/>
      <c r="D9" s="138"/>
      <c r="E9" s="36">
        <f>E8</f>
        <v>29820.164199999999</v>
      </c>
    </row>
    <row r="10" spans="1:5" x14ac:dyDescent="0.25">
      <c r="A10" s="138" t="s">
        <v>35</v>
      </c>
      <c r="B10" s="138"/>
      <c r="C10" s="138"/>
      <c r="D10" s="138"/>
      <c r="E10" s="37">
        <f>E8/C7</f>
        <v>1</v>
      </c>
    </row>
    <row r="11" spans="1:5" x14ac:dyDescent="0.25">
      <c r="A11" s="138" t="s">
        <v>36</v>
      </c>
      <c r="B11" s="138"/>
      <c r="C11" s="138"/>
      <c r="D11" s="138"/>
      <c r="E11" s="38">
        <f>E10</f>
        <v>1</v>
      </c>
    </row>
  </sheetData>
  <mergeCells count="12">
    <mergeCell ref="A11:D11"/>
    <mergeCell ref="A1:D1"/>
    <mergeCell ref="A2:D2"/>
    <mergeCell ref="A3:A4"/>
    <mergeCell ref="B3:B4"/>
    <mergeCell ref="C3:C4"/>
    <mergeCell ref="D3:D4"/>
    <mergeCell ref="A7:B7"/>
    <mergeCell ref="E1:E2"/>
    <mergeCell ref="A8:D8"/>
    <mergeCell ref="A9:D9"/>
    <mergeCell ref="A10:D10"/>
  </mergeCells>
  <pageMargins left="1.1875" right="8.3437499999999998E-2" top="1.4375" bottom="0.78740157499999996" header="0.31496062000000002" footer="0.31496062000000002"/>
  <pageSetup paperSize="9" fitToHeight="0" orientation="landscape" verticalDpi="0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colBreaks count="1" manualBreakCount="1">
    <brk id="5" max="1048575" man="1"/>
  </colBreaks>
  <ignoredErrors>
    <ignoredError sqref="E10" 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view="pageBreakPreview" topLeftCell="A10" zoomScaleNormal="100" zoomScaleSheetLayoutView="100" workbookViewId="0">
      <selection activeCell="N12" sqref="N12"/>
    </sheetView>
  </sheetViews>
  <sheetFormatPr defaultRowHeight="15" x14ac:dyDescent="0.25"/>
  <cols>
    <col min="1" max="1" width="9.85546875" style="6" customWidth="1"/>
    <col min="2" max="2" width="9.7109375" style="7" customWidth="1"/>
    <col min="3" max="4" width="7.7109375" style="8" customWidth="1"/>
    <col min="5" max="5" width="31.28515625" style="8" customWidth="1"/>
    <col min="6" max="6" width="4.28515625" style="7" customWidth="1"/>
    <col min="7" max="7" width="7.42578125" style="9" customWidth="1"/>
    <col min="8" max="8" width="10.5703125" style="10" customWidth="1"/>
    <col min="9" max="9" width="13.28515625" style="11" customWidth="1"/>
    <col min="10" max="10" width="10.85546875" style="5" customWidth="1"/>
    <col min="11" max="11" width="12.140625" style="5" customWidth="1"/>
    <col min="12" max="16384" width="9.140625" style="5"/>
  </cols>
  <sheetData>
    <row r="1" spans="1:11" ht="9.75" customHeight="1" x14ac:dyDescent="0.2">
      <c r="A1" s="168" t="s">
        <v>49</v>
      </c>
      <c r="B1" s="168"/>
      <c r="C1" s="168"/>
      <c r="D1" s="168"/>
      <c r="E1" s="168"/>
      <c r="F1" s="168"/>
      <c r="G1" s="168"/>
      <c r="H1" s="168"/>
      <c r="I1" s="168"/>
      <c r="J1" s="169" t="s">
        <v>50</v>
      </c>
      <c r="K1" s="169"/>
    </row>
    <row r="2" spans="1:11" ht="11.25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9"/>
      <c r="K2" s="169"/>
    </row>
    <row r="3" spans="1:11" ht="10.5" customHeight="1" x14ac:dyDescent="0.2">
      <c r="A3" s="168"/>
      <c r="B3" s="168"/>
      <c r="C3" s="168"/>
      <c r="D3" s="168"/>
      <c r="E3" s="168"/>
      <c r="F3" s="168"/>
      <c r="G3" s="168"/>
      <c r="H3" s="168"/>
      <c r="I3" s="168"/>
      <c r="J3" s="170">
        <v>43344</v>
      </c>
      <c r="K3" s="170"/>
    </row>
    <row r="4" spans="1:11" ht="10.5" customHeight="1" x14ac:dyDescent="0.2">
      <c r="A4" s="168"/>
      <c r="B4" s="168"/>
      <c r="C4" s="168"/>
      <c r="D4" s="168"/>
      <c r="E4" s="168"/>
      <c r="F4" s="168"/>
      <c r="G4" s="168"/>
      <c r="H4" s="168"/>
      <c r="I4" s="168"/>
      <c r="J4" s="170"/>
      <c r="K4" s="170"/>
    </row>
    <row r="5" spans="1:11" ht="19.5" customHeight="1" x14ac:dyDescent="0.2">
      <c r="A5" s="172" t="s">
        <v>105</v>
      </c>
      <c r="B5" s="172"/>
      <c r="C5" s="172"/>
      <c r="D5" s="172"/>
      <c r="E5" s="172"/>
      <c r="F5" s="173" t="s">
        <v>106</v>
      </c>
      <c r="G5" s="174"/>
      <c r="H5" s="174"/>
      <c r="I5" s="174"/>
      <c r="J5" s="174"/>
      <c r="K5" s="175"/>
    </row>
    <row r="6" spans="1:11" ht="15.75" x14ac:dyDescent="0.2">
      <c r="A6" s="91"/>
      <c r="B6" s="92"/>
      <c r="C6" s="92"/>
      <c r="D6" s="92"/>
      <c r="E6" s="92"/>
      <c r="F6" s="89"/>
      <c r="G6" s="89"/>
      <c r="H6" s="89"/>
      <c r="I6" s="89"/>
      <c r="J6" s="89"/>
      <c r="K6" s="90"/>
    </row>
    <row r="7" spans="1:11" ht="15.75" customHeight="1" x14ac:dyDescent="0.2">
      <c r="A7" s="145" t="s">
        <v>122</v>
      </c>
      <c r="B7" s="146"/>
      <c r="C7" s="146"/>
      <c r="D7" s="146"/>
      <c r="E7" s="146"/>
      <c r="F7" s="146"/>
      <c r="G7" s="146"/>
      <c r="H7" s="146"/>
      <c r="I7" s="146"/>
      <c r="J7" s="146"/>
      <c r="K7" s="147"/>
    </row>
    <row r="8" spans="1:11" ht="15" customHeight="1" x14ac:dyDescent="0.2">
      <c r="A8" s="148" t="s">
        <v>121</v>
      </c>
      <c r="B8" s="149"/>
      <c r="C8" s="149"/>
      <c r="D8" s="150"/>
      <c r="E8" s="100" t="s">
        <v>128</v>
      </c>
      <c r="F8" s="171" t="s">
        <v>66</v>
      </c>
      <c r="G8" s="171"/>
      <c r="H8" s="171"/>
      <c r="I8" s="171"/>
      <c r="J8" s="171"/>
      <c r="K8" s="171"/>
    </row>
    <row r="9" spans="1:11" ht="4.5" customHeight="1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5" customHeight="1" x14ac:dyDescent="0.25">
      <c r="A10" s="164" t="s">
        <v>89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11" ht="26.25" customHeight="1" x14ac:dyDescent="0.2">
      <c r="A11" s="16" t="s">
        <v>51</v>
      </c>
      <c r="B11" s="88" t="s">
        <v>52</v>
      </c>
      <c r="C11" s="159" t="s">
        <v>28</v>
      </c>
      <c r="D11" s="159"/>
      <c r="E11" s="159"/>
      <c r="F11" s="159" t="s">
        <v>5</v>
      </c>
      <c r="G11" s="159"/>
      <c r="H11" s="17" t="s">
        <v>25</v>
      </c>
      <c r="I11" s="17" t="s">
        <v>93</v>
      </c>
      <c r="J11" s="88" t="s">
        <v>69</v>
      </c>
      <c r="K11" s="15" t="s">
        <v>94</v>
      </c>
    </row>
    <row r="12" spans="1:11" ht="15" customHeight="1" x14ac:dyDescent="0.2">
      <c r="A12" s="14">
        <v>10108</v>
      </c>
      <c r="B12" s="80" t="s">
        <v>96</v>
      </c>
      <c r="C12" s="154" t="s">
        <v>54</v>
      </c>
      <c r="D12" s="160"/>
      <c r="E12" s="160"/>
      <c r="F12" s="155" t="s">
        <v>102</v>
      </c>
      <c r="G12" s="156"/>
      <c r="H12" s="87">
        <v>0.23</v>
      </c>
      <c r="I12" s="87">
        <v>6.42</v>
      </c>
      <c r="J12" s="87">
        <v>14.66</v>
      </c>
      <c r="K12" s="44">
        <f>J12*H12</f>
        <v>3.3718000000000004</v>
      </c>
    </row>
    <row r="13" spans="1:11" ht="15" customHeight="1" x14ac:dyDescent="0.2">
      <c r="A13" s="14">
        <v>10146</v>
      </c>
      <c r="B13" s="80" t="s">
        <v>96</v>
      </c>
      <c r="C13" s="154" t="s">
        <v>55</v>
      </c>
      <c r="D13" s="160"/>
      <c r="E13" s="160"/>
      <c r="F13" s="155" t="s">
        <v>102</v>
      </c>
      <c r="G13" s="156"/>
      <c r="H13" s="87">
        <v>0.46</v>
      </c>
      <c r="I13" s="87">
        <v>4.72</v>
      </c>
      <c r="J13" s="87">
        <v>10.78</v>
      </c>
      <c r="K13" s="44">
        <f>J13*H13</f>
        <v>4.9588000000000001</v>
      </c>
    </row>
    <row r="14" spans="1:11" ht="15" customHeight="1" x14ac:dyDescent="0.2">
      <c r="A14" s="161" t="s">
        <v>56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45">
        <f>SUM(K12:K13)</f>
        <v>8.3306000000000004</v>
      </c>
    </row>
    <row r="15" spans="1:11" ht="4.5" customHeight="1" x14ac:dyDescent="0.2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</row>
    <row r="16" spans="1:11" ht="15.75" x14ac:dyDescent="0.25">
      <c r="A16" s="164" t="s">
        <v>97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1" ht="25.5" customHeight="1" x14ac:dyDescent="0.2">
      <c r="A17" s="16" t="s">
        <v>51</v>
      </c>
      <c r="B17" s="88" t="s">
        <v>52</v>
      </c>
      <c r="C17" s="159" t="s">
        <v>28</v>
      </c>
      <c r="D17" s="159"/>
      <c r="E17" s="159"/>
      <c r="F17" s="159" t="s">
        <v>5</v>
      </c>
      <c r="G17" s="159"/>
      <c r="H17" s="17" t="s">
        <v>25</v>
      </c>
      <c r="I17" s="17" t="s">
        <v>93</v>
      </c>
      <c r="J17" s="88" t="s">
        <v>69</v>
      </c>
      <c r="K17" s="15" t="s">
        <v>94</v>
      </c>
    </row>
    <row r="18" spans="1:11" x14ac:dyDescent="0.2">
      <c r="A18" s="12">
        <v>20524</v>
      </c>
      <c r="B18" s="80" t="s">
        <v>96</v>
      </c>
      <c r="C18" s="165" t="s">
        <v>95</v>
      </c>
      <c r="D18" s="166"/>
      <c r="E18" s="166"/>
      <c r="F18" s="155" t="s">
        <v>53</v>
      </c>
      <c r="G18" s="156"/>
      <c r="H18" s="13">
        <v>0.1</v>
      </c>
      <c r="I18" s="43">
        <v>48.54</v>
      </c>
      <c r="J18" s="43">
        <v>48.54</v>
      </c>
      <c r="K18" s="46">
        <f>J18*H18</f>
        <v>4.8540000000000001</v>
      </c>
    </row>
    <row r="19" spans="1:11" x14ac:dyDescent="0.25">
      <c r="A19" s="157" t="s">
        <v>58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8">
        <f>SUM(K18:K18)</f>
        <v>4.8540000000000001</v>
      </c>
    </row>
    <row r="20" spans="1:11" x14ac:dyDescent="0.25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4"/>
    </row>
    <row r="21" spans="1:11" x14ac:dyDescent="0.25">
      <c r="A21" s="151" t="s">
        <v>90</v>
      </c>
      <c r="B21" s="151"/>
      <c r="C21" s="151"/>
      <c r="D21" s="151"/>
      <c r="E21" s="151"/>
      <c r="F21" s="151"/>
      <c r="G21" s="151"/>
      <c r="H21" s="151"/>
      <c r="I21" s="152">
        <f>SUM(K14,K19)</f>
        <v>13.1846</v>
      </c>
      <c r="J21" s="152"/>
      <c r="K21" s="152"/>
    </row>
    <row r="22" spans="1:11" x14ac:dyDescent="0.25">
      <c r="A22" s="151" t="s">
        <v>91</v>
      </c>
      <c r="B22" s="151"/>
      <c r="C22" s="151"/>
      <c r="D22" s="151"/>
      <c r="E22" s="151"/>
      <c r="F22" s="151"/>
      <c r="G22" s="151"/>
      <c r="H22" s="151"/>
      <c r="I22" s="152">
        <v>1</v>
      </c>
      <c r="J22" s="152"/>
      <c r="K22" s="152"/>
    </row>
    <row r="23" spans="1:11" x14ac:dyDescent="0.25">
      <c r="A23" s="151" t="s">
        <v>92</v>
      </c>
      <c r="B23" s="151"/>
      <c r="C23" s="151"/>
      <c r="D23" s="151"/>
      <c r="E23" s="151"/>
      <c r="F23" s="151"/>
      <c r="G23" s="151"/>
      <c r="H23" s="151"/>
      <c r="I23" s="152">
        <f>(I21)/I22</f>
        <v>13.1846</v>
      </c>
      <c r="J23" s="152"/>
      <c r="K23" s="152"/>
    </row>
    <row r="24" spans="1:11" x14ac:dyDescent="0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</row>
    <row r="25" spans="1:11" x14ac:dyDescent="0.25">
      <c r="A25" s="151" t="s">
        <v>98</v>
      </c>
      <c r="B25" s="151"/>
      <c r="C25" s="151"/>
      <c r="D25" s="151"/>
      <c r="E25" s="151"/>
      <c r="F25" s="151"/>
      <c r="G25" s="151"/>
      <c r="H25" s="151"/>
      <c r="I25" s="152">
        <f>I23</f>
        <v>13.1846</v>
      </c>
      <c r="J25" s="152"/>
      <c r="K25" s="152"/>
    </row>
    <row r="26" spans="1:11" x14ac:dyDescent="0.25">
      <c r="A26" s="151" t="s">
        <v>59</v>
      </c>
      <c r="B26" s="151"/>
      <c r="C26" s="151"/>
      <c r="D26" s="151"/>
      <c r="E26" s="151"/>
      <c r="F26" s="151"/>
      <c r="G26" s="151"/>
      <c r="H26" s="151"/>
      <c r="I26" s="152">
        <f>I25*0.2963</f>
        <v>3.9065969800000002</v>
      </c>
      <c r="J26" s="152"/>
      <c r="K26" s="152"/>
    </row>
    <row r="27" spans="1:11" x14ac:dyDescent="0.25">
      <c r="A27" s="151" t="s">
        <v>60</v>
      </c>
      <c r="B27" s="151"/>
      <c r="C27" s="151"/>
      <c r="D27" s="151"/>
      <c r="E27" s="151"/>
      <c r="F27" s="151"/>
      <c r="G27" s="151"/>
      <c r="H27" s="151"/>
      <c r="I27" s="152">
        <f>SUM(I25:K26)</f>
        <v>17.091196979999999</v>
      </c>
      <c r="J27" s="152"/>
      <c r="K27" s="152"/>
    </row>
    <row r="28" spans="1:11" x14ac:dyDescent="0.2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</row>
    <row r="29" spans="1:11" ht="15.75" customHeight="1" x14ac:dyDescent="0.2">
      <c r="A29" s="145" t="s">
        <v>124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7"/>
    </row>
    <row r="30" spans="1:11" ht="18" customHeight="1" x14ac:dyDescent="0.2">
      <c r="A30" s="148" t="s">
        <v>123</v>
      </c>
      <c r="B30" s="149"/>
      <c r="C30" s="149"/>
      <c r="D30" s="149"/>
      <c r="E30" s="150"/>
      <c r="F30" s="167" t="s">
        <v>67</v>
      </c>
      <c r="G30" s="167"/>
      <c r="H30" s="167"/>
      <c r="I30" s="167"/>
      <c r="J30" s="167"/>
      <c r="K30" s="167"/>
    </row>
    <row r="31" spans="1:11" ht="4.5" customHeight="1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ht="15.75" x14ac:dyDescent="0.25">
      <c r="A32" s="177" t="s">
        <v>71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</row>
    <row r="33" spans="1:11" x14ac:dyDescent="0.2">
      <c r="A33" s="19" t="s">
        <v>51</v>
      </c>
      <c r="B33" s="20" t="s">
        <v>52</v>
      </c>
      <c r="C33" s="179" t="s">
        <v>28</v>
      </c>
      <c r="D33" s="179"/>
      <c r="E33" s="179"/>
      <c r="F33" s="179"/>
      <c r="G33" s="179"/>
      <c r="H33" s="21" t="s">
        <v>57</v>
      </c>
      <c r="I33" s="21" t="s">
        <v>25</v>
      </c>
      <c r="J33" s="21" t="s">
        <v>69</v>
      </c>
      <c r="K33" s="21" t="s">
        <v>70</v>
      </c>
    </row>
    <row r="34" spans="1:11" ht="30" customHeight="1" x14ac:dyDescent="0.2">
      <c r="A34" s="26" t="s">
        <v>72</v>
      </c>
      <c r="B34" s="26" t="s">
        <v>15</v>
      </c>
      <c r="C34" s="180" t="s">
        <v>77</v>
      </c>
      <c r="D34" s="180"/>
      <c r="E34" s="180"/>
      <c r="F34" s="180"/>
      <c r="G34" s="180"/>
      <c r="H34" s="22" t="s">
        <v>11</v>
      </c>
      <c r="I34" s="27">
        <v>3.68</v>
      </c>
      <c r="J34" s="27">
        <v>74.61</v>
      </c>
      <c r="K34" s="22">
        <f>ROUND(J34*I34,2)</f>
        <v>274.56</v>
      </c>
    </row>
    <row r="35" spans="1:11" ht="30" customHeight="1" x14ac:dyDescent="0.2">
      <c r="A35" s="26" t="s">
        <v>73</v>
      </c>
      <c r="B35" s="26" t="s">
        <v>15</v>
      </c>
      <c r="C35" s="180" t="s">
        <v>80</v>
      </c>
      <c r="D35" s="180"/>
      <c r="E35" s="180"/>
      <c r="F35" s="180"/>
      <c r="G35" s="180"/>
      <c r="H35" s="22" t="s">
        <v>68</v>
      </c>
      <c r="I35" s="27">
        <v>10.93</v>
      </c>
      <c r="J35" s="27">
        <v>6.72</v>
      </c>
      <c r="K35" s="22">
        <f t="shared" ref="K35:K39" si="0">ROUND(J35*I35,2)</f>
        <v>73.45</v>
      </c>
    </row>
    <row r="36" spans="1:11" ht="30" customHeight="1" x14ac:dyDescent="0.2">
      <c r="A36" s="26" t="s">
        <v>74</v>
      </c>
      <c r="B36" s="26" t="s">
        <v>15</v>
      </c>
      <c r="C36" s="180" t="s">
        <v>79</v>
      </c>
      <c r="D36" s="180"/>
      <c r="E36" s="180"/>
      <c r="F36" s="180"/>
      <c r="G36" s="180"/>
      <c r="H36" s="22" t="s">
        <v>53</v>
      </c>
      <c r="I36" s="27">
        <v>0.42</v>
      </c>
      <c r="J36" s="27">
        <v>504.28</v>
      </c>
      <c r="K36" s="22">
        <f t="shared" si="0"/>
        <v>211.8</v>
      </c>
    </row>
    <row r="37" spans="1:11" ht="30" customHeight="1" x14ac:dyDescent="0.2">
      <c r="A37" s="26">
        <v>10782</v>
      </c>
      <c r="B37" s="26" t="s">
        <v>15</v>
      </c>
      <c r="C37" s="181" t="s">
        <v>84</v>
      </c>
      <c r="D37" s="181"/>
      <c r="E37" s="181"/>
      <c r="F37" s="181"/>
      <c r="G37" s="181"/>
      <c r="H37" s="22" t="s">
        <v>75</v>
      </c>
      <c r="I37" s="27">
        <v>1</v>
      </c>
      <c r="J37" s="28">
        <v>419.24</v>
      </c>
      <c r="K37" s="22">
        <f t="shared" si="0"/>
        <v>419.24</v>
      </c>
    </row>
    <row r="38" spans="1:11" ht="30" customHeight="1" x14ac:dyDescent="0.2">
      <c r="A38" s="29">
        <v>42960</v>
      </c>
      <c r="B38" s="26" t="s">
        <v>15</v>
      </c>
      <c r="C38" s="181" t="s">
        <v>61</v>
      </c>
      <c r="D38" s="181"/>
      <c r="E38" s="181"/>
      <c r="F38" s="181"/>
      <c r="G38" s="181"/>
      <c r="H38" s="30" t="s">
        <v>53</v>
      </c>
      <c r="I38" s="31">
        <v>1.08</v>
      </c>
      <c r="J38" s="27">
        <v>9.94</v>
      </c>
      <c r="K38" s="22">
        <f t="shared" si="0"/>
        <v>10.74</v>
      </c>
    </row>
    <row r="39" spans="1:11" ht="30" customHeight="1" x14ac:dyDescent="0.2">
      <c r="A39" s="32" t="s">
        <v>76</v>
      </c>
      <c r="B39" s="26" t="s">
        <v>15</v>
      </c>
      <c r="C39" s="181" t="s">
        <v>62</v>
      </c>
      <c r="D39" s="181"/>
      <c r="E39" s="181"/>
      <c r="F39" s="181"/>
      <c r="G39" s="181"/>
      <c r="H39" s="30" t="s">
        <v>53</v>
      </c>
      <c r="I39" s="31">
        <v>0.4</v>
      </c>
      <c r="J39" s="27">
        <v>32.799999999999997</v>
      </c>
      <c r="K39" s="22">
        <f t="shared" si="0"/>
        <v>13.12</v>
      </c>
    </row>
    <row r="40" spans="1:11" ht="15" customHeight="1" x14ac:dyDescent="0.2">
      <c r="A40" s="182" t="s">
        <v>83</v>
      </c>
      <c r="B40" s="182"/>
      <c r="C40" s="182"/>
      <c r="D40" s="182"/>
      <c r="E40" s="182"/>
      <c r="F40" s="182"/>
      <c r="G40" s="182"/>
      <c r="H40" s="182"/>
      <c r="I40" s="182"/>
      <c r="J40" s="182"/>
      <c r="K40" s="33">
        <f>SUM(K34:K39)</f>
        <v>1002.91</v>
      </c>
    </row>
    <row r="41" spans="1:11" x14ac:dyDescent="0.25">
      <c r="A41" s="178" t="s">
        <v>59</v>
      </c>
      <c r="B41" s="178"/>
      <c r="C41" s="178"/>
      <c r="D41" s="178"/>
      <c r="E41" s="178"/>
      <c r="F41" s="178"/>
      <c r="G41" s="178"/>
      <c r="H41" s="178"/>
      <c r="I41" s="178"/>
      <c r="J41" s="178"/>
      <c r="K41" s="24">
        <f>K40*0.2963</f>
        <v>297.16223300000001</v>
      </c>
    </row>
    <row r="42" spans="1:11" x14ac:dyDescent="0.25">
      <c r="A42" s="178" t="s">
        <v>78</v>
      </c>
      <c r="B42" s="178"/>
      <c r="C42" s="178"/>
      <c r="D42" s="178"/>
      <c r="E42" s="178"/>
      <c r="F42" s="178"/>
      <c r="G42" s="178"/>
      <c r="H42" s="178"/>
      <c r="I42" s="178"/>
      <c r="J42" s="178"/>
      <c r="K42" s="25">
        <f>SUM(K40:K41)</f>
        <v>1300.0722329999999</v>
      </c>
    </row>
    <row r="43" spans="1:11" x14ac:dyDescent="0.25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4"/>
    </row>
    <row r="44" spans="1:11" ht="33" customHeight="1" x14ac:dyDescent="0.2">
      <c r="A44" s="145" t="s">
        <v>125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7"/>
    </row>
    <row r="45" spans="1:11" ht="15.75" x14ac:dyDescent="0.2">
      <c r="A45" s="148" t="s">
        <v>126</v>
      </c>
      <c r="B45" s="149"/>
      <c r="C45" s="149"/>
      <c r="D45" s="150"/>
      <c r="E45" s="99" t="s">
        <v>127</v>
      </c>
      <c r="F45" s="167" t="s">
        <v>88</v>
      </c>
      <c r="G45" s="167"/>
      <c r="H45" s="167"/>
      <c r="I45" s="167"/>
      <c r="J45" s="167"/>
      <c r="K45" s="167"/>
    </row>
    <row r="46" spans="1:11" ht="4.5" customHeight="1" x14ac:dyDescent="0.2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</row>
    <row r="47" spans="1:11" ht="15.75" x14ac:dyDescent="0.25">
      <c r="A47" s="164" t="s">
        <v>89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</row>
    <row r="48" spans="1:11" x14ac:dyDescent="0.2">
      <c r="A48" s="16" t="s">
        <v>51</v>
      </c>
      <c r="B48" s="88" t="s">
        <v>52</v>
      </c>
      <c r="C48" s="159" t="s">
        <v>28</v>
      </c>
      <c r="D48" s="159"/>
      <c r="E48" s="159"/>
      <c r="F48" s="159" t="s">
        <v>5</v>
      </c>
      <c r="G48" s="159"/>
      <c r="H48" s="17" t="s">
        <v>25</v>
      </c>
      <c r="I48" s="17" t="s">
        <v>93</v>
      </c>
      <c r="J48" s="88" t="s">
        <v>69</v>
      </c>
      <c r="K48" s="15" t="s">
        <v>94</v>
      </c>
    </row>
    <row r="49" spans="1:12" x14ac:dyDescent="0.2">
      <c r="A49" s="14">
        <v>10108</v>
      </c>
      <c r="B49" s="80" t="s">
        <v>96</v>
      </c>
      <c r="C49" s="154" t="s">
        <v>54</v>
      </c>
      <c r="D49" s="160"/>
      <c r="E49" s="160"/>
      <c r="F49" s="155" t="s">
        <v>102</v>
      </c>
      <c r="G49" s="156"/>
      <c r="H49" s="87">
        <v>0.5</v>
      </c>
      <c r="I49" s="86">
        <v>6.42</v>
      </c>
      <c r="J49" s="87">
        <v>14.66</v>
      </c>
      <c r="K49" s="76">
        <f>J49*H49</f>
        <v>7.33</v>
      </c>
    </row>
    <row r="50" spans="1:12" x14ac:dyDescent="0.2">
      <c r="A50" s="14">
        <v>10146</v>
      </c>
      <c r="B50" s="80" t="s">
        <v>96</v>
      </c>
      <c r="C50" s="154" t="s">
        <v>55</v>
      </c>
      <c r="D50" s="160"/>
      <c r="E50" s="160"/>
      <c r="F50" s="155" t="s">
        <v>102</v>
      </c>
      <c r="G50" s="156"/>
      <c r="H50" s="75">
        <v>1</v>
      </c>
      <c r="I50" s="86">
        <v>4.72</v>
      </c>
      <c r="J50" s="87">
        <v>10.78</v>
      </c>
      <c r="K50" s="76">
        <f t="shared" ref="K50" si="1">J50*H50</f>
        <v>10.78</v>
      </c>
    </row>
    <row r="51" spans="1:12" x14ac:dyDescent="0.2">
      <c r="A51" s="161" t="s">
        <v>56</v>
      </c>
      <c r="B51" s="162"/>
      <c r="C51" s="162"/>
      <c r="D51" s="162"/>
      <c r="E51" s="162"/>
      <c r="F51" s="162"/>
      <c r="G51" s="162"/>
      <c r="H51" s="162"/>
      <c r="I51" s="162"/>
      <c r="J51" s="162"/>
      <c r="K51" s="45">
        <f>SUM(K49:K50)</f>
        <v>18.11</v>
      </c>
    </row>
    <row r="52" spans="1:12" x14ac:dyDescent="0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/>
    </row>
    <row r="53" spans="1:12" ht="15.75" x14ac:dyDescent="0.25">
      <c r="A53" s="164" t="s">
        <v>97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</row>
    <row r="54" spans="1:12" x14ac:dyDescent="0.2">
      <c r="A54" s="16" t="s">
        <v>51</v>
      </c>
      <c r="B54" s="88" t="s">
        <v>52</v>
      </c>
      <c r="C54" s="159" t="s">
        <v>28</v>
      </c>
      <c r="D54" s="159"/>
      <c r="E54" s="159"/>
      <c r="F54" s="159" t="s">
        <v>5</v>
      </c>
      <c r="G54" s="159"/>
      <c r="H54" s="17" t="s">
        <v>25</v>
      </c>
      <c r="I54" s="17" t="s">
        <v>93</v>
      </c>
      <c r="J54" s="88" t="s">
        <v>69</v>
      </c>
      <c r="K54" s="15" t="s">
        <v>94</v>
      </c>
    </row>
    <row r="55" spans="1:12" x14ac:dyDescent="0.25">
      <c r="A55" s="79">
        <v>20503</v>
      </c>
      <c r="B55" s="80" t="s">
        <v>96</v>
      </c>
      <c r="C55" s="154" t="s">
        <v>108</v>
      </c>
      <c r="D55" s="154"/>
      <c r="E55" s="154"/>
      <c r="F55" s="155" t="s">
        <v>53</v>
      </c>
      <c r="G55" s="156"/>
      <c r="H55" s="81">
        <v>7.7999999999999996E-3</v>
      </c>
      <c r="I55" s="81">
        <v>58.75</v>
      </c>
      <c r="J55" s="81">
        <v>58.75</v>
      </c>
      <c r="K55" s="78">
        <f>I55*H55</f>
        <v>0.45824999999999999</v>
      </c>
    </row>
    <row r="56" spans="1:12" x14ac:dyDescent="0.2">
      <c r="A56" s="14">
        <v>20508</v>
      </c>
      <c r="B56" s="80" t="s">
        <v>96</v>
      </c>
      <c r="C56" s="154" t="s">
        <v>99</v>
      </c>
      <c r="D56" s="154"/>
      <c r="E56" s="154"/>
      <c r="F56" s="155" t="s">
        <v>68</v>
      </c>
      <c r="G56" s="155"/>
      <c r="H56" s="77">
        <v>2.3887</v>
      </c>
      <c r="I56" s="42">
        <v>0.36</v>
      </c>
      <c r="J56" s="42">
        <v>0.36</v>
      </c>
      <c r="K56" s="78">
        <f>I56*H56</f>
        <v>0.85993200000000003</v>
      </c>
    </row>
    <row r="57" spans="1:12" x14ac:dyDescent="0.25">
      <c r="A57" s="157" t="s">
        <v>58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8">
        <f>SUM(K55:K56)</f>
        <v>1.318182</v>
      </c>
    </row>
    <row r="58" spans="1:12" x14ac:dyDescent="0.25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4"/>
    </row>
    <row r="59" spans="1:12" x14ac:dyDescent="0.25">
      <c r="A59" s="151" t="s">
        <v>90</v>
      </c>
      <c r="B59" s="151"/>
      <c r="C59" s="151"/>
      <c r="D59" s="151"/>
      <c r="E59" s="151"/>
      <c r="F59" s="151"/>
      <c r="G59" s="151"/>
      <c r="H59" s="151"/>
      <c r="I59" s="152">
        <f>SUM(K51,K57)</f>
        <v>19.428182</v>
      </c>
      <c r="J59" s="152"/>
      <c r="K59" s="152"/>
    </row>
    <row r="60" spans="1:12" x14ac:dyDescent="0.25">
      <c r="A60" s="151" t="s">
        <v>91</v>
      </c>
      <c r="B60" s="151"/>
      <c r="C60" s="151"/>
      <c r="D60" s="151"/>
      <c r="E60" s="151"/>
      <c r="F60" s="151"/>
      <c r="G60" s="151"/>
      <c r="H60" s="151"/>
      <c r="I60" s="152">
        <v>1</v>
      </c>
      <c r="J60" s="152"/>
      <c r="K60" s="152"/>
    </row>
    <row r="61" spans="1:12" x14ac:dyDescent="0.25">
      <c r="A61" s="151" t="s">
        <v>92</v>
      </c>
      <c r="B61" s="151"/>
      <c r="C61" s="151"/>
      <c r="D61" s="151"/>
      <c r="E61" s="151"/>
      <c r="F61" s="151"/>
      <c r="G61" s="151"/>
      <c r="H61" s="151"/>
      <c r="I61" s="152">
        <f>(I59)/I60</f>
        <v>19.428182</v>
      </c>
      <c r="J61" s="152"/>
      <c r="K61" s="152"/>
    </row>
    <row r="62" spans="1:12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</row>
    <row r="63" spans="1:12" x14ac:dyDescent="0.25">
      <c r="A63" s="151" t="s">
        <v>98</v>
      </c>
      <c r="B63" s="151"/>
      <c r="C63" s="151"/>
      <c r="D63" s="151"/>
      <c r="E63" s="151"/>
      <c r="F63" s="151"/>
      <c r="G63" s="151"/>
      <c r="H63" s="151"/>
      <c r="I63" s="152">
        <f>I61</f>
        <v>19.428182</v>
      </c>
      <c r="J63" s="152"/>
      <c r="K63" s="152"/>
    </row>
    <row r="64" spans="1:12" x14ac:dyDescent="0.25">
      <c r="A64" s="151" t="s">
        <v>59</v>
      </c>
      <c r="B64" s="151"/>
      <c r="C64" s="151"/>
      <c r="D64" s="151"/>
      <c r="E64" s="151"/>
      <c r="F64" s="151"/>
      <c r="G64" s="151"/>
      <c r="H64" s="151"/>
      <c r="I64" s="152">
        <f>I63*0.2963</f>
        <v>5.7565703266000003</v>
      </c>
      <c r="J64" s="152"/>
      <c r="K64" s="152"/>
    </row>
    <row r="65" spans="1:11" x14ac:dyDescent="0.25">
      <c r="A65" s="151" t="s">
        <v>60</v>
      </c>
      <c r="B65" s="151"/>
      <c r="C65" s="151"/>
      <c r="D65" s="151"/>
      <c r="E65" s="151"/>
      <c r="F65" s="151"/>
      <c r="G65" s="151"/>
      <c r="H65" s="151"/>
      <c r="I65" s="152">
        <f>SUM(I63:K64)</f>
        <v>25.184752326599998</v>
      </c>
      <c r="J65" s="152"/>
      <c r="K65" s="152"/>
    </row>
  </sheetData>
  <mergeCells count="90">
    <mergeCell ref="A24:K24"/>
    <mergeCell ref="F30:K30"/>
    <mergeCell ref="A32:K32"/>
    <mergeCell ref="A42:J42"/>
    <mergeCell ref="A31:K31"/>
    <mergeCell ref="C33:G33"/>
    <mergeCell ref="C34:G34"/>
    <mergeCell ref="C35:G35"/>
    <mergeCell ref="C36:G36"/>
    <mergeCell ref="C37:G37"/>
    <mergeCell ref="C38:G38"/>
    <mergeCell ref="C39:G39"/>
    <mergeCell ref="A41:J41"/>
    <mergeCell ref="A40:J40"/>
    <mergeCell ref="A28:K28"/>
    <mergeCell ref="A25:H25"/>
    <mergeCell ref="A26:H26"/>
    <mergeCell ref="A27:H27"/>
    <mergeCell ref="I25:K25"/>
    <mergeCell ref="I26:K26"/>
    <mergeCell ref="I27:K27"/>
    <mergeCell ref="A21:H21"/>
    <mergeCell ref="I21:K21"/>
    <mergeCell ref="A22:H22"/>
    <mergeCell ref="I22:K22"/>
    <mergeCell ref="A23:H23"/>
    <mergeCell ref="I23:K23"/>
    <mergeCell ref="A47:K47"/>
    <mergeCell ref="F45:K45"/>
    <mergeCell ref="A46:K46"/>
    <mergeCell ref="A1:I4"/>
    <mergeCell ref="J1:K2"/>
    <mergeCell ref="J3:K4"/>
    <mergeCell ref="A14:J14"/>
    <mergeCell ref="C11:E11"/>
    <mergeCell ref="C13:E13"/>
    <mergeCell ref="C12:E12"/>
    <mergeCell ref="F11:G11"/>
    <mergeCell ref="F12:G12"/>
    <mergeCell ref="F13:G13"/>
    <mergeCell ref="F8:K8"/>
    <mergeCell ref="A5:E5"/>
    <mergeCell ref="F5:K5"/>
    <mergeCell ref="F17:G17"/>
    <mergeCell ref="A19:J19"/>
    <mergeCell ref="A10:K10"/>
    <mergeCell ref="A9:K9"/>
    <mergeCell ref="A16:K16"/>
    <mergeCell ref="C17:E17"/>
    <mergeCell ref="C18:E18"/>
    <mergeCell ref="F18:G18"/>
    <mergeCell ref="A15:K15"/>
    <mergeCell ref="I61:K61"/>
    <mergeCell ref="C55:E55"/>
    <mergeCell ref="F55:G55"/>
    <mergeCell ref="A57:J57"/>
    <mergeCell ref="A59:H59"/>
    <mergeCell ref="I59:K59"/>
    <mergeCell ref="A7:K7"/>
    <mergeCell ref="A20:K20"/>
    <mergeCell ref="A30:E30"/>
    <mergeCell ref="A29:K29"/>
    <mergeCell ref="A65:H65"/>
    <mergeCell ref="I65:K65"/>
    <mergeCell ref="A62:K62"/>
    <mergeCell ref="A63:H63"/>
    <mergeCell ref="I63:K63"/>
    <mergeCell ref="A64:H64"/>
    <mergeCell ref="I64:K64"/>
    <mergeCell ref="A60:H60"/>
    <mergeCell ref="I60:K60"/>
    <mergeCell ref="C56:E56"/>
    <mergeCell ref="F56:G56"/>
    <mergeCell ref="A61:H61"/>
    <mergeCell ref="A43:K43"/>
    <mergeCell ref="A44:K44"/>
    <mergeCell ref="A45:D45"/>
    <mergeCell ref="A58:K58"/>
    <mergeCell ref="A8:D8"/>
    <mergeCell ref="C48:E48"/>
    <mergeCell ref="F48:G48"/>
    <mergeCell ref="C49:E49"/>
    <mergeCell ref="F49:G49"/>
    <mergeCell ref="C54:E54"/>
    <mergeCell ref="F54:G54"/>
    <mergeCell ref="C50:E50"/>
    <mergeCell ref="F50:G50"/>
    <mergeCell ref="A51:J51"/>
    <mergeCell ref="A52:K52"/>
    <mergeCell ref="A53:K53"/>
  </mergeCells>
  <printOptions horizontalCentered="1" gridLines="1"/>
  <pageMargins left="0.59055118110236227" right="0.59055118110236227" top="0.78740157480314965" bottom="0.78740157480314965" header="0.31496062992125984" footer="0.31496062992125984"/>
  <pageSetup paperSize="9" scale="70" orientation="portrait" r:id="rId1"/>
  <ignoredErrors>
    <ignoredError sqref="A34:A36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CAPA</vt:lpstr>
      <vt:lpstr>PLANILHA ORÇAMENTÁRIA</vt:lpstr>
      <vt:lpstr>MEMÓRIA DE CÁLCULO</vt:lpstr>
      <vt:lpstr>CRONOGRAMA FÍSICO-FINANCEIRO</vt:lpstr>
      <vt:lpstr>COMPOSIÇÃO ANALÍTICA DOS PREÇOS</vt:lpstr>
      <vt:lpstr>CAPA!Area_de_impressao</vt:lpstr>
      <vt:lpstr>'COMPOSIÇÃO ANALÍTICA DOS PREÇOS'!Area_de_impressao</vt:lpstr>
      <vt:lpstr>'CRONOGRAMA FÍSICO-FINANCEIRO'!Area_de_impressao</vt:lpstr>
      <vt:lpstr>'MEMÓRIA DE CÁLCULO'!Area_de_impressao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Dominicini</dc:creator>
  <cp:lastModifiedBy>Usuário do Windows</cp:lastModifiedBy>
  <cp:lastPrinted>2019-01-17T16:43:28Z</cp:lastPrinted>
  <dcterms:created xsi:type="dcterms:W3CDTF">2018-09-06T18:07:14Z</dcterms:created>
  <dcterms:modified xsi:type="dcterms:W3CDTF">2019-02-21T11:38:47Z</dcterms:modified>
</cp:coreProperties>
</file>